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oszalka\Desktop\Franciszek Potulski 2022\WYDATKI I KOSZTY JST 2021\"/>
    </mc:Choice>
  </mc:AlternateContent>
  <bookViews>
    <workbookView xWindow="0" yWindow="0" windowWidth="20490" windowHeight="7755" activeTab="1"/>
  </bookViews>
  <sheets>
    <sheet name="pomorskie_dochody 2021" sheetId="1" r:id="rId1"/>
    <sheet name="pomorskie_wydatki 2021" sheetId="2" r:id="rId2"/>
  </sheets>
  <definedNames>
    <definedName name="_xlnm._FilterDatabase" localSheetId="0" hidden="1">'pomorskie_dochody 2021'!$A$4:$B$23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5" i="1"/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C24" i="2"/>
  <c r="D24" i="2"/>
  <c r="E24" i="2"/>
  <c r="F24" i="2"/>
  <c r="H24" i="2"/>
  <c r="I24" i="2"/>
  <c r="J24" i="2"/>
  <c r="K24" i="2"/>
  <c r="L24" i="2"/>
  <c r="M24" i="2"/>
  <c r="N24" i="2"/>
  <c r="O24" i="2"/>
  <c r="G24" i="2" l="1"/>
  <c r="P23" i="1"/>
  <c r="O23" i="1"/>
  <c r="N23" i="1"/>
  <c r="M23" i="1"/>
  <c r="L23" i="1"/>
  <c r="J23" i="1"/>
  <c r="I23" i="1"/>
  <c r="H23" i="1"/>
  <c r="G23" i="1"/>
  <c r="F23" i="1"/>
  <c r="E23" i="1"/>
  <c r="C23" i="1"/>
  <c r="Q22" i="1"/>
  <c r="K22" i="1"/>
  <c r="D22" i="1" s="1"/>
  <c r="Q21" i="1"/>
  <c r="K21" i="1"/>
  <c r="D21" i="1" s="1"/>
  <c r="Q20" i="1"/>
  <c r="K20" i="1"/>
  <c r="D20" i="1" s="1"/>
  <c r="Q19" i="1"/>
  <c r="K19" i="1"/>
  <c r="D19" i="1" s="1"/>
  <c r="Q18" i="1"/>
  <c r="K18" i="1"/>
  <c r="D18" i="1" s="1"/>
  <c r="Q17" i="1"/>
  <c r="K17" i="1"/>
  <c r="D17" i="1" s="1"/>
  <c r="Q16" i="1"/>
  <c r="K16" i="1"/>
  <c r="D16" i="1" s="1"/>
  <c r="Q15" i="1"/>
  <c r="K15" i="1"/>
  <c r="D15" i="1" s="1"/>
  <c r="Q14" i="1"/>
  <c r="K14" i="1"/>
  <c r="D14" i="1" s="1"/>
  <c r="Q13" i="1"/>
  <c r="K13" i="1"/>
  <c r="D13" i="1" s="1"/>
  <c r="Q12" i="1"/>
  <c r="K12" i="1"/>
  <c r="D12" i="1" s="1"/>
  <c r="Q11" i="1"/>
  <c r="K11" i="1"/>
  <c r="D11" i="1" s="1"/>
  <c r="Q10" i="1"/>
  <c r="K10" i="1"/>
  <c r="D10" i="1" s="1"/>
  <c r="Q9" i="1"/>
  <c r="K9" i="1"/>
  <c r="D9" i="1" s="1"/>
  <c r="Q8" i="1"/>
  <c r="K8" i="1"/>
  <c r="D8" i="1" s="1"/>
  <c r="Q7" i="1"/>
  <c r="K7" i="1"/>
  <c r="D7" i="1" s="1"/>
  <c r="Q6" i="1"/>
  <c r="K6" i="1"/>
  <c r="D6" i="1" s="1"/>
  <c r="Q5" i="1"/>
  <c r="K5" i="1"/>
  <c r="D5" i="1" s="1"/>
  <c r="K23" i="1" l="1"/>
  <c r="Q23" i="1"/>
  <c r="D23" i="1"/>
</calcChain>
</file>

<file path=xl/sharedStrings.xml><?xml version="1.0" encoding="utf-8"?>
<sst xmlns="http://schemas.openxmlformats.org/spreadsheetml/2006/main" count="116" uniqueCount="57">
  <si>
    <t>GT</t>
  </si>
  <si>
    <t>Nazwa</t>
  </si>
  <si>
    <t>Dochody ogółem</t>
  </si>
  <si>
    <t>Dochody własne</t>
  </si>
  <si>
    <t>w tym:</t>
  </si>
  <si>
    <t>Subwencja ogólna</t>
  </si>
  <si>
    <t>Dotacje ogółem</t>
  </si>
  <si>
    <t>z tego:</t>
  </si>
  <si>
    <t>Dochody 
ze źródeł zagranicznych</t>
  </si>
  <si>
    <t>zobowiązania</t>
  </si>
  <si>
    <t>zobowiązania
wymagalne</t>
  </si>
  <si>
    <t>wskaźnik
18:6</t>
  </si>
  <si>
    <t>Wskaźniki</t>
  </si>
  <si>
    <t>PIT</t>
  </si>
  <si>
    <t>CIT</t>
  </si>
  <si>
    <t>podatek od nieruchomości</t>
  </si>
  <si>
    <t>część oświatowa</t>
  </si>
  <si>
    <t>część wyrównawcza</t>
  </si>
  <si>
    <t>Dotacje na zadania bieżące</t>
  </si>
  <si>
    <t>Dotacje 
na zadania inwestycyjne</t>
  </si>
  <si>
    <t>G</t>
  </si>
  <si>
    <t>1</t>
  </si>
  <si>
    <t>CHOJNICE</t>
  </si>
  <si>
    <t>CZŁUCHÓW</t>
  </si>
  <si>
    <t>PRUSZCZ GDAŃSKI</t>
  </si>
  <si>
    <t>KOŚCIERZYNA</t>
  </si>
  <si>
    <t>KWIDZYN</t>
  </si>
  <si>
    <t>LĘBORK</t>
  </si>
  <si>
    <t>ŁEBA</t>
  </si>
  <si>
    <t>MALBORK</t>
  </si>
  <si>
    <t>KRYNICA MORSKA</t>
  </si>
  <si>
    <t>HEL</t>
  </si>
  <si>
    <t>PUCK</t>
  </si>
  <si>
    <t>USTKA</t>
  </si>
  <si>
    <t>SKÓRCZ</t>
  </si>
  <si>
    <t>STAROGARD GDAŃSKI</t>
  </si>
  <si>
    <t>TCZEW</t>
  </si>
  <si>
    <t>REDA</t>
  </si>
  <si>
    <t>RUMIA</t>
  </si>
  <si>
    <t>WEJHEROWO</t>
  </si>
  <si>
    <t>Wydatki ogółem</t>
  </si>
  <si>
    <t>Wydatki na zadania oświatowe</t>
  </si>
  <si>
    <t>Wydatki majątkowe na zadania oświatowe</t>
  </si>
  <si>
    <t>Wydatki bieżące</t>
  </si>
  <si>
    <t>Wydatki majątkowe</t>
  </si>
  <si>
    <t>Wydatki na przedszkola, odzdziały przedszkolne 
i dowożenie uczniów</t>
  </si>
  <si>
    <t>Wydatki na urzędy gmin, starostwa 
i urząd marszałkowski</t>
  </si>
  <si>
    <t>Wydatki na rady gmin, rady powiatów 
i sejmiki wojewódzkie</t>
  </si>
  <si>
    <t>Wydatki na przedszkola</t>
  </si>
  <si>
    <t xml:space="preserve">Wydatki na oddziały przedszkolne </t>
  </si>
  <si>
    <t>Wydatki na dowożenie uczniów</t>
  </si>
  <si>
    <t>Wydatki na przedszkola specjalne</t>
  </si>
  <si>
    <t>Wydatki na przedszkola inne</t>
  </si>
  <si>
    <r>
      <t xml:space="preserve">Dochody pomorskie 2021 </t>
    </r>
    <r>
      <rPr>
        <b/>
        <sz val="11"/>
        <rFont val="Calibri"/>
        <family val="2"/>
        <charset val="238"/>
        <scheme val="minor"/>
      </rPr>
      <t xml:space="preserve">   MIASTA 18</t>
    </r>
  </si>
  <si>
    <t>Gg</t>
  </si>
  <si>
    <t>G/Gg</t>
  </si>
  <si>
    <r>
      <t xml:space="preserve">Wydatki pomorskie 2021 </t>
    </r>
    <r>
      <rPr>
        <b/>
        <sz val="11"/>
        <rFont val="Calibri"/>
        <family val="2"/>
        <charset val="238"/>
        <scheme val="minor"/>
      </rPr>
      <t>MIASTA 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</si>
</sst>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7" fillId="0" borderId="0"/>
  </cellStyleXfs>
  <cellXfs count="77">
    <xf numFmtId="0" fontId="0" fillId="0" borderId="0" xfId="0"/>
    <xf numFmtId="0" fontId="1" fillId="0" borderId="0" xfId="0" applyFont="1" applyBorder="1"/>
    <xf numFmtId="0" fontId="1" fillId="0" borderId="0" xfId="0" applyFont="1"/>
    <xf numFmtId="0" fontId="5" fillId="0" borderId="9" xfId="0" quotePrefix="1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12" xfId="0" quotePrefix="1" applyNumberFormat="1" applyFont="1" applyBorder="1" applyAlignment="1">
      <alignment horizontal="center" vertical="center" wrapText="1"/>
    </xf>
    <xf numFmtId="0" fontId="6" fillId="0" borderId="11" xfId="0" quotePrefix="1" applyNumberFormat="1" applyFont="1" applyBorder="1" applyAlignment="1">
      <alignment horizontal="center" vertical="center" wrapText="1"/>
    </xf>
    <xf numFmtId="0" fontId="6" fillId="0" borderId="10" xfId="0" quotePrefix="1" applyNumberFormat="1" applyFont="1" applyBorder="1" applyAlignment="1">
      <alignment horizontal="center" vertical="center" wrapText="1"/>
    </xf>
    <xf numFmtId="0" fontId="5" fillId="0" borderId="13" xfId="0" quotePrefix="1" applyNumberFormat="1" applyFont="1" applyBorder="1" applyAlignment="1">
      <alignment horizontal="center" vertical="center" wrapText="1"/>
    </xf>
    <xf numFmtId="0" fontId="5" fillId="0" borderId="15" xfId="0" quotePrefix="1" applyNumberFormat="1" applyFont="1" applyBorder="1" applyAlignment="1">
      <alignment horizontal="center" vertical="center" wrapText="1"/>
    </xf>
    <xf numFmtId="0" fontId="5" fillId="0" borderId="16" xfId="0" quotePrefix="1" applyNumberFormat="1" applyFont="1" applyBorder="1" applyAlignment="1">
      <alignment horizontal="center" vertical="center" wrapText="1"/>
    </xf>
    <xf numFmtId="0" fontId="5" fillId="0" borderId="17" xfId="0" quotePrefix="1" applyNumberFormat="1" applyFont="1" applyBorder="1" applyAlignment="1">
      <alignment horizontal="center" vertical="center" wrapText="1"/>
    </xf>
    <xf numFmtId="0" fontId="5" fillId="0" borderId="18" xfId="0" quotePrefix="1" applyNumberFormat="1" applyFont="1" applyBorder="1" applyAlignment="1">
      <alignment horizontal="center" vertical="center" wrapText="1"/>
    </xf>
    <xf numFmtId="0" fontId="8" fillId="0" borderId="19" xfId="2" applyFont="1" applyFill="1" applyBorder="1" applyAlignment="1">
      <alignment wrapText="1"/>
    </xf>
    <xf numFmtId="0" fontId="9" fillId="0" borderId="19" xfId="0" applyFont="1" applyBorder="1"/>
    <xf numFmtId="4" fontId="10" fillId="0" borderId="20" xfId="0" applyNumberFormat="1" applyFont="1" applyBorder="1"/>
    <xf numFmtId="4" fontId="11" fillId="0" borderId="20" xfId="0" applyNumberFormat="1" applyFont="1" applyBorder="1"/>
    <xf numFmtId="164" fontId="11" fillId="0" borderId="21" xfId="1" applyNumberFormat="1" applyFont="1" applyBorder="1"/>
    <xf numFmtId="4" fontId="11" fillId="0" borderId="22" xfId="0" applyNumberFormat="1" applyFont="1" applyBorder="1"/>
    <xf numFmtId="4" fontId="11" fillId="0" borderId="23" xfId="0" applyNumberFormat="1" applyFont="1" applyBorder="1" applyAlignment="1">
      <alignment horizontal="right"/>
    </xf>
    <xf numFmtId="4" fontId="12" fillId="0" borderId="15" xfId="0" applyNumberFormat="1" applyFont="1" applyBorder="1"/>
    <xf numFmtId="4" fontId="13" fillId="0" borderId="15" xfId="0" applyNumberFormat="1" applyFont="1" applyBorder="1"/>
    <xf numFmtId="164" fontId="12" fillId="0" borderId="16" xfId="1" applyNumberFormat="1" applyFont="1" applyBorder="1"/>
    <xf numFmtId="4" fontId="12" fillId="0" borderId="14" xfId="0" applyNumberFormat="1" applyFont="1" applyBorder="1"/>
    <xf numFmtId="4" fontId="12" fillId="0" borderId="16" xfId="0" applyNumberFormat="1" applyFont="1" applyBorder="1"/>
    <xf numFmtId="4" fontId="1" fillId="0" borderId="0" xfId="0" applyNumberFormat="1" applyFont="1"/>
    <xf numFmtId="0" fontId="2" fillId="0" borderId="0" xfId="0" applyFont="1"/>
    <xf numFmtId="0" fontId="11" fillId="0" borderId="22" xfId="0" applyFont="1" applyBorder="1"/>
    <xf numFmtId="4" fontId="12" fillId="0" borderId="17" xfId="0" applyNumberFormat="1" applyFont="1" applyBorder="1"/>
    <xf numFmtId="4" fontId="14" fillId="0" borderId="0" xfId="0" applyNumberFormat="1" applyFont="1"/>
    <xf numFmtId="164" fontId="1" fillId="0" borderId="0" xfId="1" applyNumberFormat="1" applyFont="1"/>
    <xf numFmtId="0" fontId="5" fillId="0" borderId="25" xfId="0" quotePrefix="1" applyNumberFormat="1" applyFont="1" applyBorder="1" applyAlignment="1">
      <alignment horizontal="center" vertical="center" wrapText="1"/>
    </xf>
    <xf numFmtId="4" fontId="16" fillId="0" borderId="22" xfId="0" applyNumberFormat="1" applyFont="1" applyBorder="1" applyAlignment="1">
      <alignment horizontal="right"/>
    </xf>
    <xf numFmtId="10" fontId="11" fillId="0" borderId="24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quotePrefix="1" applyNumberFormat="1" applyFont="1" applyBorder="1" applyAlignment="1">
      <alignment horizontal="center" vertical="center" wrapText="1"/>
    </xf>
    <xf numFmtId="0" fontId="5" fillId="0" borderId="9" xfId="0" quotePrefix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0" xfId="0" quotePrefix="1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1" xfId="0" quotePrefix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3" xfId="0" quotePrefix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8" xfId="0" quotePrefix="1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2" xfId="0" quotePrefix="1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28" xfId="0" quotePrefix="1" applyNumberFormat="1" applyFont="1" applyBorder="1" applyAlignment="1">
      <alignment horizontal="center" vertical="center" wrapText="1"/>
    </xf>
    <xf numFmtId="0" fontId="5" fillId="0" borderId="30" xfId="0" quotePrefix="1" applyNumberFormat="1" applyFont="1" applyBorder="1" applyAlignment="1">
      <alignment horizontal="center" vertical="center" wrapText="1"/>
    </xf>
    <xf numFmtId="0" fontId="5" fillId="0" borderId="35" xfId="0" quotePrefix="1" applyNumberFormat="1" applyFont="1" applyBorder="1" applyAlignment="1">
      <alignment horizontal="center" vertical="center" wrapText="1"/>
    </xf>
    <xf numFmtId="0" fontId="5" fillId="0" borderId="36" xfId="0" quotePrefix="1" applyNumberFormat="1" applyFont="1" applyBorder="1" applyAlignment="1">
      <alignment horizontal="center" vertical="center" wrapText="1"/>
    </xf>
    <xf numFmtId="0" fontId="5" fillId="0" borderId="31" xfId="0" quotePrefix="1" applyNumberFormat="1" applyFont="1" applyBorder="1" applyAlignment="1">
      <alignment horizontal="center" vertical="center" wrapText="1"/>
    </xf>
    <xf numFmtId="0" fontId="5" fillId="0" borderId="37" xfId="0" quotePrefix="1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25" xfId="0" quotePrefix="1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5" fillId="0" borderId="38" xfId="0" quotePrefix="1" applyNumberFormat="1" applyFont="1" applyBorder="1" applyAlignment="1">
      <alignment horizontal="center" vertical="center" wrapText="1"/>
    </xf>
    <xf numFmtId="0" fontId="5" fillId="0" borderId="29" xfId="0" quotePrefix="1" applyNumberFormat="1" applyFont="1" applyBorder="1" applyAlignment="1">
      <alignment horizontal="center" vertical="center" wrapText="1"/>
    </xf>
    <xf numFmtId="0" fontId="5" fillId="0" borderId="39" xfId="0" quotePrefix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" fontId="12" fillId="0" borderId="22" xfId="0" applyNumberFormat="1" applyFont="1" applyBorder="1" applyAlignment="1">
      <alignment horizontal="right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T24"/>
  <sheetViews>
    <sheetView topLeftCell="G1" workbookViewId="0">
      <pane ySplit="4" topLeftCell="A17" activePane="bottomLeft" state="frozen"/>
      <selection activeCell="A151" sqref="A151"/>
      <selection pane="bottomLeft" activeCell="O29" sqref="O29"/>
    </sheetView>
  </sheetViews>
  <sheetFormatPr defaultRowHeight="15" x14ac:dyDescent="0.25"/>
  <cols>
    <col min="1" max="1" width="3.140625" style="2" bestFit="1" customWidth="1"/>
    <col min="2" max="2" width="18.42578125" style="2" bestFit="1" customWidth="1"/>
    <col min="3" max="4" width="14.85546875" style="2" bestFit="1" customWidth="1"/>
    <col min="5" max="5" width="14" style="2" bestFit="1" customWidth="1"/>
    <col min="6" max="6" width="16.28515625" style="2" customWidth="1"/>
    <col min="7" max="7" width="14" style="2" bestFit="1" customWidth="1"/>
    <col min="8" max="8" width="16.85546875" style="2" bestFit="1" customWidth="1"/>
    <col min="9" max="10" width="14" style="2" bestFit="1" customWidth="1"/>
    <col min="11" max="11" width="16" style="2" bestFit="1" customWidth="1"/>
    <col min="12" max="12" width="15" style="2" bestFit="1" customWidth="1"/>
    <col min="13" max="13" width="18.28515625" style="2" bestFit="1" customWidth="1"/>
    <col min="14" max="14" width="14.7109375" style="2" bestFit="1" customWidth="1"/>
    <col min="15" max="15" width="16.140625" style="2" customWidth="1"/>
    <col min="16" max="16" width="11.5703125" style="2" customWidth="1"/>
    <col min="17" max="17" width="7" style="2" customWidth="1"/>
    <col min="18" max="20" width="7.7109375" style="2" customWidth="1"/>
    <col min="21" max="16384" width="9.140625" style="2"/>
  </cols>
  <sheetData>
    <row r="1" spans="1:20" ht="15.75" thickBot="1" x14ac:dyDescent="0.3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"/>
    </row>
    <row r="2" spans="1:20" x14ac:dyDescent="0.25">
      <c r="A2" s="41" t="s">
        <v>0</v>
      </c>
      <c r="B2" s="49" t="s">
        <v>1</v>
      </c>
      <c r="C2" s="50" t="s">
        <v>2</v>
      </c>
      <c r="D2" s="52" t="s">
        <v>3</v>
      </c>
      <c r="E2" s="54" t="s">
        <v>4</v>
      </c>
      <c r="F2" s="54"/>
      <c r="G2" s="54"/>
      <c r="H2" s="41" t="s">
        <v>5</v>
      </c>
      <c r="I2" s="39" t="s">
        <v>4</v>
      </c>
      <c r="J2" s="40"/>
      <c r="K2" s="41" t="s">
        <v>6</v>
      </c>
      <c r="L2" s="43" t="s">
        <v>7</v>
      </c>
      <c r="M2" s="43"/>
      <c r="N2" s="44" t="s">
        <v>8</v>
      </c>
      <c r="O2" s="46" t="s">
        <v>9</v>
      </c>
      <c r="P2" s="46" t="s">
        <v>10</v>
      </c>
      <c r="Q2" s="44" t="s">
        <v>11</v>
      </c>
      <c r="R2" s="34" t="s">
        <v>12</v>
      </c>
      <c r="S2" s="35"/>
      <c r="T2" s="36"/>
    </row>
    <row r="3" spans="1:20" ht="23.25" thickBot="1" x14ac:dyDescent="0.3">
      <c r="A3" s="42"/>
      <c r="B3" s="45"/>
      <c r="C3" s="51"/>
      <c r="D3" s="53"/>
      <c r="E3" s="3" t="s">
        <v>13</v>
      </c>
      <c r="F3" s="3" t="s">
        <v>14</v>
      </c>
      <c r="G3" s="3" t="s">
        <v>15</v>
      </c>
      <c r="H3" s="42"/>
      <c r="I3" s="3" t="s">
        <v>16</v>
      </c>
      <c r="J3" s="4" t="s">
        <v>17</v>
      </c>
      <c r="K3" s="42"/>
      <c r="L3" s="3" t="s">
        <v>18</v>
      </c>
      <c r="M3" s="3" t="s">
        <v>19</v>
      </c>
      <c r="N3" s="45"/>
      <c r="O3" s="47"/>
      <c r="P3" s="47"/>
      <c r="Q3" s="45"/>
      <c r="R3" s="5" t="s">
        <v>20</v>
      </c>
      <c r="S3" s="6" t="s">
        <v>54</v>
      </c>
      <c r="T3" s="7" t="s">
        <v>55</v>
      </c>
    </row>
    <row r="4" spans="1:20" ht="15.75" thickBot="1" x14ac:dyDescent="0.3">
      <c r="A4" s="9">
        <v>4</v>
      </c>
      <c r="B4" s="10">
        <v>5</v>
      </c>
      <c r="C4" s="11">
        <v>6</v>
      </c>
      <c r="D4" s="9">
        <v>7</v>
      </c>
      <c r="E4" s="9">
        <v>8</v>
      </c>
      <c r="F4" s="9">
        <v>9</v>
      </c>
      <c r="G4" s="9">
        <v>10</v>
      </c>
      <c r="H4" s="9">
        <v>11</v>
      </c>
      <c r="I4" s="9">
        <v>12</v>
      </c>
      <c r="J4" s="9">
        <v>13</v>
      </c>
      <c r="K4" s="9">
        <v>14</v>
      </c>
      <c r="L4" s="9">
        <v>15</v>
      </c>
      <c r="M4" s="9">
        <v>16</v>
      </c>
      <c r="N4" s="9">
        <v>17</v>
      </c>
      <c r="O4" s="9">
        <v>18</v>
      </c>
      <c r="P4" s="12">
        <v>19</v>
      </c>
      <c r="Q4" s="10">
        <v>20</v>
      </c>
      <c r="R4" s="8">
        <v>21</v>
      </c>
      <c r="S4" s="12">
        <v>22</v>
      </c>
      <c r="T4" s="10">
        <v>23</v>
      </c>
    </row>
    <row r="5" spans="1:20" x14ac:dyDescent="0.25">
      <c r="A5" s="13" t="s">
        <v>21</v>
      </c>
      <c r="B5" s="14" t="s">
        <v>22</v>
      </c>
      <c r="C5" s="15">
        <v>248250040.76999995</v>
      </c>
      <c r="D5" s="15">
        <f t="shared" ref="D5:D11" si="0">C5-H5-K5</f>
        <v>106136465.64999993</v>
      </c>
      <c r="E5" s="18">
        <v>40059055</v>
      </c>
      <c r="F5" s="18">
        <v>2861520.71</v>
      </c>
      <c r="G5" s="18">
        <v>22425969.130000003</v>
      </c>
      <c r="H5" s="18">
        <v>47827580</v>
      </c>
      <c r="I5" s="18">
        <v>32550470</v>
      </c>
      <c r="J5" s="18">
        <v>7335575</v>
      </c>
      <c r="K5" s="16">
        <f t="shared" ref="K5:K11" si="1">L5+M5</f>
        <v>94285995.12000002</v>
      </c>
      <c r="L5" s="16">
        <v>79549590.140000015</v>
      </c>
      <c r="M5" s="18">
        <v>14736404.979999999</v>
      </c>
      <c r="N5" s="18">
        <v>15343140.09</v>
      </c>
      <c r="O5" s="18">
        <v>82860000</v>
      </c>
      <c r="P5" s="18">
        <v>0</v>
      </c>
      <c r="Q5" s="17">
        <f t="shared" ref="Q5:Q12" si="2">ROUND(O5/C5,3)</f>
        <v>0.33400000000000002</v>
      </c>
      <c r="R5" s="19">
        <v>1687.87</v>
      </c>
      <c r="S5" s="76">
        <v>2098.2199999999998</v>
      </c>
      <c r="T5" s="33">
        <f>R5/S5</f>
        <v>0.80442946878782973</v>
      </c>
    </row>
    <row r="6" spans="1:20" x14ac:dyDescent="0.25">
      <c r="A6" s="13" t="s">
        <v>21</v>
      </c>
      <c r="B6" s="14" t="s">
        <v>23</v>
      </c>
      <c r="C6" s="15">
        <v>75166083.359999999</v>
      </c>
      <c r="D6" s="15">
        <f t="shared" si="0"/>
        <v>36965169.539999999</v>
      </c>
      <c r="E6" s="18">
        <v>14090718</v>
      </c>
      <c r="F6" s="18">
        <v>1401969.12</v>
      </c>
      <c r="G6" s="18">
        <v>9131862.9499999993</v>
      </c>
      <c r="H6" s="18">
        <v>11375258</v>
      </c>
      <c r="I6" s="18">
        <v>7207071</v>
      </c>
      <c r="J6" s="18">
        <v>1490907</v>
      </c>
      <c r="K6" s="16">
        <f t="shared" si="1"/>
        <v>26825655.82</v>
      </c>
      <c r="L6" s="16">
        <v>23146451.809999999</v>
      </c>
      <c r="M6" s="18">
        <v>3679204.0100000002</v>
      </c>
      <c r="N6" s="18">
        <v>990927.6399999999</v>
      </c>
      <c r="O6" s="18">
        <v>16535827.720000001</v>
      </c>
      <c r="P6" s="18">
        <v>0</v>
      </c>
      <c r="Q6" s="17">
        <f t="shared" si="2"/>
        <v>0.22</v>
      </c>
      <c r="R6" s="19">
        <v>1786.37</v>
      </c>
      <c r="S6" s="32">
        <v>2098.2199999999998</v>
      </c>
      <c r="T6" s="33">
        <f t="shared" ref="T6:T22" si="3">R6/S6</f>
        <v>0.85137402178989818</v>
      </c>
    </row>
    <row r="7" spans="1:20" x14ac:dyDescent="0.25">
      <c r="A7" s="13" t="s">
        <v>21</v>
      </c>
      <c r="B7" s="14" t="s">
        <v>24</v>
      </c>
      <c r="C7" s="15">
        <v>256260838.67000002</v>
      </c>
      <c r="D7" s="15">
        <f t="shared" si="0"/>
        <v>142344566.17000002</v>
      </c>
      <c r="E7" s="18">
        <v>45961211</v>
      </c>
      <c r="F7" s="18">
        <v>5400585.75</v>
      </c>
      <c r="G7" s="18">
        <v>27096237.52</v>
      </c>
      <c r="H7" s="18">
        <v>45952801</v>
      </c>
      <c r="I7" s="18">
        <v>39703086</v>
      </c>
      <c r="J7" s="18">
        <v>0</v>
      </c>
      <c r="K7" s="16">
        <f t="shared" si="1"/>
        <v>67963471.5</v>
      </c>
      <c r="L7" s="16">
        <v>59361768.129999995</v>
      </c>
      <c r="M7" s="18">
        <v>8601703.3699999992</v>
      </c>
      <c r="N7" s="18">
        <v>8884501.4199999999</v>
      </c>
      <c r="O7" s="18">
        <v>7457473.7599999998</v>
      </c>
      <c r="P7" s="18">
        <v>0</v>
      </c>
      <c r="Q7" s="17">
        <f t="shared" si="2"/>
        <v>2.9000000000000001E-2</v>
      </c>
      <c r="R7" s="19">
        <v>2500.5100000000002</v>
      </c>
      <c r="S7" s="32">
        <v>2098.2199999999998</v>
      </c>
      <c r="T7" s="33">
        <f t="shared" si="3"/>
        <v>1.1917291799715952</v>
      </c>
    </row>
    <row r="8" spans="1:20" x14ac:dyDescent="0.25">
      <c r="A8" s="13" t="s">
        <v>21</v>
      </c>
      <c r="B8" s="14" t="s">
        <v>25</v>
      </c>
      <c r="C8" s="15">
        <v>142600435.70999995</v>
      </c>
      <c r="D8" s="15">
        <f t="shared" si="0"/>
        <v>52356686.349999949</v>
      </c>
      <c r="E8" s="18">
        <v>23778150</v>
      </c>
      <c r="F8" s="18">
        <v>1288398.1100000001</v>
      </c>
      <c r="G8" s="18">
        <v>11700310.5</v>
      </c>
      <c r="H8" s="18">
        <v>35401655</v>
      </c>
      <c r="I8" s="18">
        <v>24788892</v>
      </c>
      <c r="J8" s="18">
        <v>5231835</v>
      </c>
      <c r="K8" s="16">
        <f t="shared" si="1"/>
        <v>54842094.359999999</v>
      </c>
      <c r="L8" s="16">
        <v>49334860.240000002</v>
      </c>
      <c r="M8" s="18">
        <v>5507234.1199999992</v>
      </c>
      <c r="N8" s="18">
        <v>6127278.8599999994</v>
      </c>
      <c r="O8" s="18">
        <v>33726342.520000003</v>
      </c>
      <c r="P8" s="18">
        <v>26342.52</v>
      </c>
      <c r="Q8" s="17">
        <f t="shared" si="2"/>
        <v>0.23699999999999999</v>
      </c>
      <c r="R8" s="19">
        <v>1640.41</v>
      </c>
      <c r="S8" s="32">
        <v>2098.2199999999998</v>
      </c>
      <c r="T8" s="33">
        <f t="shared" si="3"/>
        <v>0.78181029634642707</v>
      </c>
    </row>
    <row r="9" spans="1:20" x14ac:dyDescent="0.25">
      <c r="A9" s="13" t="s">
        <v>21</v>
      </c>
      <c r="B9" s="14" t="s">
        <v>26</v>
      </c>
      <c r="C9" s="15">
        <v>275343159.17000008</v>
      </c>
      <c r="D9" s="15">
        <f t="shared" si="0"/>
        <v>170740968.62000006</v>
      </c>
      <c r="E9" s="18">
        <v>42199258</v>
      </c>
      <c r="F9" s="18">
        <v>6714934.9199999999</v>
      </c>
      <c r="G9" s="18">
        <v>40618106.870000005</v>
      </c>
      <c r="H9" s="18">
        <v>39497046</v>
      </c>
      <c r="I9" s="18">
        <v>34165240</v>
      </c>
      <c r="J9" s="18">
        <v>0</v>
      </c>
      <c r="K9" s="16">
        <f t="shared" si="1"/>
        <v>65105144.549999997</v>
      </c>
      <c r="L9" s="16">
        <v>64109444.549999997</v>
      </c>
      <c r="M9" s="18">
        <v>995700</v>
      </c>
      <c r="N9" s="18">
        <v>971594.48</v>
      </c>
      <c r="O9" s="18">
        <v>27185789.260000002</v>
      </c>
      <c r="P9" s="18">
        <v>105789.26</v>
      </c>
      <c r="Q9" s="17">
        <f t="shared" si="2"/>
        <v>9.9000000000000005E-2</v>
      </c>
      <c r="R9" s="19">
        <v>2601.3200000000002</v>
      </c>
      <c r="S9" s="32">
        <v>2098.2199999999998</v>
      </c>
      <c r="T9" s="33">
        <f t="shared" si="3"/>
        <v>1.2397746661455902</v>
      </c>
    </row>
    <row r="10" spans="1:20" x14ac:dyDescent="0.25">
      <c r="A10" s="13" t="s">
        <v>21</v>
      </c>
      <c r="B10" s="14" t="s">
        <v>27</v>
      </c>
      <c r="C10" s="15">
        <v>220321593.97</v>
      </c>
      <c r="D10" s="15">
        <f t="shared" si="0"/>
        <v>97135101.349999979</v>
      </c>
      <c r="E10" s="18">
        <v>37365167</v>
      </c>
      <c r="F10" s="18">
        <v>2473656.7000000002</v>
      </c>
      <c r="G10" s="18">
        <v>20037966.600000001</v>
      </c>
      <c r="H10" s="18">
        <v>42721519</v>
      </c>
      <c r="I10" s="18">
        <v>29312004</v>
      </c>
      <c r="J10" s="18">
        <v>6402699</v>
      </c>
      <c r="K10" s="16">
        <f t="shared" si="1"/>
        <v>80464973.62000002</v>
      </c>
      <c r="L10" s="16">
        <v>74086751.810000017</v>
      </c>
      <c r="M10" s="18">
        <v>6378221.8100000015</v>
      </c>
      <c r="N10" s="18">
        <v>3738467.3199999994</v>
      </c>
      <c r="O10" s="18">
        <v>91461806.549999997</v>
      </c>
      <c r="P10" s="18">
        <v>0</v>
      </c>
      <c r="Q10" s="17">
        <f t="shared" si="2"/>
        <v>0.41499999999999998</v>
      </c>
      <c r="R10" s="19">
        <v>1691.52</v>
      </c>
      <c r="S10" s="32">
        <v>2098.2199999999998</v>
      </c>
      <c r="T10" s="33">
        <f t="shared" si="3"/>
        <v>0.8061690385183633</v>
      </c>
    </row>
    <row r="11" spans="1:20" x14ac:dyDescent="0.25">
      <c r="A11" s="13" t="s">
        <v>21</v>
      </c>
      <c r="B11" s="14" t="s">
        <v>28</v>
      </c>
      <c r="C11" s="15">
        <v>37358213.770000011</v>
      </c>
      <c r="D11" s="15">
        <f t="shared" si="0"/>
        <v>25310201.030000009</v>
      </c>
      <c r="E11" s="18">
        <v>3943383</v>
      </c>
      <c r="F11" s="18">
        <v>75682.460000000006</v>
      </c>
      <c r="G11" s="18">
        <v>7325516.5700000003</v>
      </c>
      <c r="H11" s="18">
        <v>3624947</v>
      </c>
      <c r="I11" s="18">
        <v>3215044</v>
      </c>
      <c r="J11" s="18">
        <v>0</v>
      </c>
      <c r="K11" s="16">
        <f t="shared" si="1"/>
        <v>8423065.7400000002</v>
      </c>
      <c r="L11" s="16">
        <v>5300097.5500000007</v>
      </c>
      <c r="M11" s="18">
        <v>3122968.19</v>
      </c>
      <c r="N11" s="18">
        <v>344952.57000000007</v>
      </c>
      <c r="O11" s="18">
        <v>9100000</v>
      </c>
      <c r="P11" s="18">
        <v>0</v>
      </c>
      <c r="Q11" s="17">
        <f t="shared" si="2"/>
        <v>0.24399999999999999</v>
      </c>
      <c r="R11" s="19">
        <v>3393.62</v>
      </c>
      <c r="S11" s="32">
        <v>2098.2199999999998</v>
      </c>
      <c r="T11" s="33">
        <f t="shared" si="3"/>
        <v>1.6173804462830401</v>
      </c>
    </row>
    <row r="12" spans="1:20" x14ac:dyDescent="0.25">
      <c r="A12" s="13" t="s">
        <v>21</v>
      </c>
      <c r="B12" s="14" t="s">
        <v>29</v>
      </c>
      <c r="C12" s="15">
        <v>211237150.93000004</v>
      </c>
      <c r="D12" s="15">
        <f t="shared" ref="D12:D22" si="4">C12-H12-K12</f>
        <v>93009346.570000023</v>
      </c>
      <c r="E12" s="18">
        <v>38520159</v>
      </c>
      <c r="F12" s="18">
        <v>1922398.25</v>
      </c>
      <c r="G12" s="18">
        <v>20175199.16</v>
      </c>
      <c r="H12" s="18">
        <v>44978136</v>
      </c>
      <c r="I12" s="18">
        <v>26578194</v>
      </c>
      <c r="J12" s="18">
        <v>10351601</v>
      </c>
      <c r="K12" s="16">
        <f t="shared" ref="K12:K22" si="5">L12+M12</f>
        <v>73249668.360000014</v>
      </c>
      <c r="L12" s="16">
        <v>65070843.930000007</v>
      </c>
      <c r="M12" s="18">
        <v>8178824.4299999997</v>
      </c>
      <c r="N12" s="18">
        <v>4682290.93</v>
      </c>
      <c r="O12" s="18">
        <v>61299969.130000003</v>
      </c>
      <c r="P12" s="18">
        <v>171769.13</v>
      </c>
      <c r="Q12" s="17">
        <f t="shared" si="2"/>
        <v>0.28999999999999998</v>
      </c>
      <c r="R12" s="19">
        <v>1575.15</v>
      </c>
      <c r="S12" s="32">
        <v>2098.2199999999998</v>
      </c>
      <c r="T12" s="33">
        <f t="shared" si="3"/>
        <v>0.75070774275338159</v>
      </c>
    </row>
    <row r="13" spans="1:20" x14ac:dyDescent="0.25">
      <c r="A13" s="13" t="s">
        <v>21</v>
      </c>
      <c r="B13" s="14" t="s">
        <v>30</v>
      </c>
      <c r="C13" s="15">
        <v>18795365.629999999</v>
      </c>
      <c r="D13" s="15">
        <f t="shared" si="4"/>
        <v>14874368.469999999</v>
      </c>
      <c r="E13" s="18">
        <v>1943865</v>
      </c>
      <c r="F13" s="18">
        <v>42480.41</v>
      </c>
      <c r="G13" s="18">
        <v>4396429.42</v>
      </c>
      <c r="H13" s="18">
        <v>1102192</v>
      </c>
      <c r="I13" s="18">
        <v>731296</v>
      </c>
      <c r="J13" s="18">
        <v>0</v>
      </c>
      <c r="K13" s="16">
        <f t="shared" si="5"/>
        <v>2818805.16</v>
      </c>
      <c r="L13" s="16">
        <v>2818805.16</v>
      </c>
      <c r="M13" s="18">
        <v>0</v>
      </c>
      <c r="N13" s="18">
        <v>0</v>
      </c>
      <c r="O13" s="18">
        <v>1260576.04</v>
      </c>
      <c r="P13" s="18">
        <v>10400.799999999999</v>
      </c>
      <c r="Q13" s="17">
        <f t="shared" ref="Q13:Q22" si="6">ROUND(O13/C13,3)</f>
        <v>6.7000000000000004E-2</v>
      </c>
      <c r="R13" s="19">
        <v>4993.76</v>
      </c>
      <c r="S13" s="32">
        <v>2098.2199999999998</v>
      </c>
      <c r="T13" s="33">
        <f t="shared" si="3"/>
        <v>2.379998284259992</v>
      </c>
    </row>
    <row r="14" spans="1:20" x14ac:dyDescent="0.25">
      <c r="A14" s="13" t="s">
        <v>21</v>
      </c>
      <c r="B14" s="14" t="s">
        <v>31</v>
      </c>
      <c r="C14" s="15">
        <v>25095629.09</v>
      </c>
      <c r="D14" s="15">
        <f t="shared" si="4"/>
        <v>15748116.41</v>
      </c>
      <c r="E14" s="18">
        <v>3309684</v>
      </c>
      <c r="F14" s="18">
        <v>27854.33</v>
      </c>
      <c r="G14" s="18">
        <v>5072988.5</v>
      </c>
      <c r="H14" s="18">
        <v>3286258</v>
      </c>
      <c r="I14" s="18">
        <v>2836274</v>
      </c>
      <c r="J14" s="18">
        <v>0</v>
      </c>
      <c r="K14" s="16">
        <f t="shared" si="5"/>
        <v>6061254.6800000006</v>
      </c>
      <c r="L14" s="16">
        <v>5154908.57</v>
      </c>
      <c r="M14" s="18">
        <v>906346.11</v>
      </c>
      <c r="N14" s="18">
        <v>909485.2</v>
      </c>
      <c r="O14" s="18">
        <v>2413476.21</v>
      </c>
      <c r="P14" s="18">
        <v>0</v>
      </c>
      <c r="Q14" s="17">
        <f t="shared" si="6"/>
        <v>9.6000000000000002E-2</v>
      </c>
      <c r="R14" s="19">
        <v>2402.94</v>
      </c>
      <c r="S14" s="32">
        <v>2098.2199999999998</v>
      </c>
      <c r="T14" s="33">
        <f t="shared" si="3"/>
        <v>1.1452278598049777</v>
      </c>
    </row>
    <row r="15" spans="1:20" x14ac:dyDescent="0.25">
      <c r="A15" s="13" t="s">
        <v>21</v>
      </c>
      <c r="B15" s="14" t="s">
        <v>32</v>
      </c>
      <c r="C15" s="15">
        <v>79985352.399999961</v>
      </c>
      <c r="D15" s="15">
        <f t="shared" si="4"/>
        <v>42558381.359999955</v>
      </c>
      <c r="E15" s="18">
        <v>11155967</v>
      </c>
      <c r="F15" s="18">
        <v>597715.22</v>
      </c>
      <c r="G15" s="18">
        <v>7318572.2599999998</v>
      </c>
      <c r="H15" s="18">
        <v>15959257</v>
      </c>
      <c r="I15" s="18">
        <v>11398334</v>
      </c>
      <c r="J15" s="18">
        <v>2229081</v>
      </c>
      <c r="K15" s="16">
        <f t="shared" si="5"/>
        <v>21467714.040000003</v>
      </c>
      <c r="L15" s="16">
        <v>20102792.450000003</v>
      </c>
      <c r="M15" s="18">
        <v>1364921.5899999999</v>
      </c>
      <c r="N15" s="18">
        <v>1445295.7299999997</v>
      </c>
      <c r="O15" s="18">
        <v>29900000</v>
      </c>
      <c r="P15" s="18">
        <v>0</v>
      </c>
      <c r="Q15" s="17">
        <f t="shared" si="6"/>
        <v>0.374</v>
      </c>
      <c r="R15" s="19">
        <v>1669.44</v>
      </c>
      <c r="S15" s="32">
        <v>2098.2199999999998</v>
      </c>
      <c r="T15" s="33">
        <f t="shared" si="3"/>
        <v>0.79564583313475246</v>
      </c>
    </row>
    <row r="16" spans="1:20" x14ac:dyDescent="0.25">
      <c r="A16" s="13" t="s">
        <v>21</v>
      </c>
      <c r="B16" s="14" t="s">
        <v>33</v>
      </c>
      <c r="C16" s="15">
        <v>119751718.05000001</v>
      </c>
      <c r="D16" s="15">
        <f t="shared" si="4"/>
        <v>56044915.680000015</v>
      </c>
      <c r="E16" s="18">
        <v>17220506</v>
      </c>
      <c r="F16" s="18">
        <v>587690.84</v>
      </c>
      <c r="G16" s="18">
        <v>8698595.5899999999</v>
      </c>
      <c r="H16" s="18">
        <v>17934758</v>
      </c>
      <c r="I16" s="18">
        <v>12340475</v>
      </c>
      <c r="J16" s="18">
        <v>2373974</v>
      </c>
      <c r="K16" s="16">
        <f t="shared" si="5"/>
        <v>45772044.369999997</v>
      </c>
      <c r="L16" s="16">
        <v>25658213.879999999</v>
      </c>
      <c r="M16" s="18">
        <v>20113830.489999998</v>
      </c>
      <c r="N16" s="18">
        <v>19206145.890000001</v>
      </c>
      <c r="O16" s="18">
        <v>47891912.590000004</v>
      </c>
      <c r="P16" s="18">
        <v>0</v>
      </c>
      <c r="Q16" s="17">
        <f t="shared" si="6"/>
        <v>0.4</v>
      </c>
      <c r="R16" s="19">
        <v>1727.09</v>
      </c>
      <c r="S16" s="32">
        <v>2098.2199999999998</v>
      </c>
      <c r="T16" s="33">
        <f t="shared" si="3"/>
        <v>0.82312150298824727</v>
      </c>
    </row>
    <row r="17" spans="1:20" x14ac:dyDescent="0.25">
      <c r="A17" s="13" t="s">
        <v>21</v>
      </c>
      <c r="B17" s="14" t="s">
        <v>34</v>
      </c>
      <c r="C17" s="15">
        <v>22499894.819999997</v>
      </c>
      <c r="D17" s="15">
        <f t="shared" si="4"/>
        <v>7865417.549999997</v>
      </c>
      <c r="E17" s="18">
        <v>3349485</v>
      </c>
      <c r="F17" s="18">
        <v>-281981.48</v>
      </c>
      <c r="G17" s="18">
        <v>2594446.33</v>
      </c>
      <c r="H17" s="18">
        <v>5498549</v>
      </c>
      <c r="I17" s="18">
        <v>4170907</v>
      </c>
      <c r="J17" s="18">
        <v>578368</v>
      </c>
      <c r="K17" s="16">
        <f t="shared" si="5"/>
        <v>9135928.2699999996</v>
      </c>
      <c r="L17" s="16">
        <v>6718106.3399999999</v>
      </c>
      <c r="M17" s="18">
        <v>2417821.9300000002</v>
      </c>
      <c r="N17" s="18">
        <v>2335963.92</v>
      </c>
      <c r="O17" s="18">
        <v>3070000</v>
      </c>
      <c r="P17" s="18">
        <v>0</v>
      </c>
      <c r="Q17" s="17">
        <f t="shared" si="6"/>
        <v>0.13600000000000001</v>
      </c>
      <c r="R17" s="19">
        <v>1720.31</v>
      </c>
      <c r="S17" s="32">
        <v>2098.2199999999998</v>
      </c>
      <c r="T17" s="33">
        <f t="shared" si="3"/>
        <v>0.81989019263947538</v>
      </c>
    </row>
    <row r="18" spans="1:20" x14ac:dyDescent="0.25">
      <c r="A18" s="13" t="s">
        <v>21</v>
      </c>
      <c r="B18" s="14" t="s">
        <v>35</v>
      </c>
      <c r="C18" s="15">
        <v>266530998.71000001</v>
      </c>
      <c r="D18" s="15">
        <f t="shared" si="4"/>
        <v>121321202.81</v>
      </c>
      <c r="E18" s="18">
        <v>48749654</v>
      </c>
      <c r="F18" s="18">
        <v>4048507.47</v>
      </c>
      <c r="G18" s="18">
        <v>28613121.789999999</v>
      </c>
      <c r="H18" s="18">
        <v>53979965</v>
      </c>
      <c r="I18" s="18">
        <v>37263155</v>
      </c>
      <c r="J18" s="18">
        <v>6908691</v>
      </c>
      <c r="K18" s="16">
        <f t="shared" si="5"/>
        <v>91229830.900000006</v>
      </c>
      <c r="L18" s="16">
        <v>87037578.810000002</v>
      </c>
      <c r="M18" s="18">
        <v>4192252.09</v>
      </c>
      <c r="N18" s="18">
        <v>3505599.1500000004</v>
      </c>
      <c r="O18" s="18">
        <v>73712075.25</v>
      </c>
      <c r="P18" s="18">
        <v>62075.25</v>
      </c>
      <c r="Q18" s="17">
        <f t="shared" si="6"/>
        <v>0.27700000000000002</v>
      </c>
      <c r="R18" s="19">
        <v>1739.67</v>
      </c>
      <c r="S18" s="32">
        <v>2098.2199999999998</v>
      </c>
      <c r="T18" s="33">
        <f t="shared" si="3"/>
        <v>0.82911706112800387</v>
      </c>
    </row>
    <row r="19" spans="1:20" x14ac:dyDescent="0.25">
      <c r="A19" s="13" t="s">
        <v>21</v>
      </c>
      <c r="B19" s="14" t="s">
        <v>36</v>
      </c>
      <c r="C19" s="15">
        <v>345160018.44000006</v>
      </c>
      <c r="D19" s="15">
        <f t="shared" si="4"/>
        <v>149173878.43000007</v>
      </c>
      <c r="E19" s="18">
        <v>61815905</v>
      </c>
      <c r="F19" s="18">
        <v>5567348.0800000001</v>
      </c>
      <c r="G19" s="18">
        <v>32115183.940000001</v>
      </c>
      <c r="H19" s="18">
        <v>75610889</v>
      </c>
      <c r="I19" s="18">
        <v>49808157</v>
      </c>
      <c r="J19" s="18">
        <v>13271976</v>
      </c>
      <c r="K19" s="16">
        <f t="shared" si="5"/>
        <v>120375251.01000001</v>
      </c>
      <c r="L19" s="16">
        <v>107852144.21000001</v>
      </c>
      <c r="M19" s="18">
        <v>12523106.800000001</v>
      </c>
      <c r="N19" s="18">
        <v>8741233.1999999993</v>
      </c>
      <c r="O19" s="18">
        <v>85001156.200000003</v>
      </c>
      <c r="P19" s="18">
        <v>0</v>
      </c>
      <c r="Q19" s="17">
        <f t="shared" si="6"/>
        <v>0.246</v>
      </c>
      <c r="R19" s="19">
        <v>1639.07</v>
      </c>
      <c r="S19" s="32">
        <v>2098.2199999999998</v>
      </c>
      <c r="T19" s="33">
        <f t="shared" si="3"/>
        <v>0.78117165978782022</v>
      </c>
    </row>
    <row r="20" spans="1:20" x14ac:dyDescent="0.25">
      <c r="A20" s="13" t="s">
        <v>21</v>
      </c>
      <c r="B20" s="14" t="s">
        <v>37</v>
      </c>
      <c r="C20" s="15">
        <v>158078008.25999996</v>
      </c>
      <c r="D20" s="15">
        <f t="shared" si="4"/>
        <v>68123084.549999952</v>
      </c>
      <c r="E20" s="18">
        <v>31593362</v>
      </c>
      <c r="F20" s="18">
        <v>619864.73</v>
      </c>
      <c r="G20" s="18">
        <v>12148726.289999999</v>
      </c>
      <c r="H20" s="18">
        <v>35606330</v>
      </c>
      <c r="I20" s="18">
        <v>23505446</v>
      </c>
      <c r="J20" s="18">
        <v>6351278</v>
      </c>
      <c r="K20" s="16">
        <f t="shared" si="5"/>
        <v>54348593.710000001</v>
      </c>
      <c r="L20" s="16">
        <v>52489321.509999998</v>
      </c>
      <c r="M20" s="18">
        <v>1859272.2000000002</v>
      </c>
      <c r="N20" s="18">
        <v>1116329.8800000001</v>
      </c>
      <c r="O20" s="18">
        <v>18448349.640000001</v>
      </c>
      <c r="P20" s="18">
        <v>0</v>
      </c>
      <c r="Q20" s="17">
        <f t="shared" si="6"/>
        <v>0.11700000000000001</v>
      </c>
      <c r="R20" s="19">
        <v>1612.69</v>
      </c>
      <c r="S20" s="32">
        <v>2098.2199999999998</v>
      </c>
      <c r="T20" s="33">
        <f t="shared" si="3"/>
        <v>0.76859909828330686</v>
      </c>
    </row>
    <row r="21" spans="1:20" x14ac:dyDescent="0.25">
      <c r="A21" s="13" t="s">
        <v>21</v>
      </c>
      <c r="B21" s="14" t="s">
        <v>38</v>
      </c>
      <c r="C21" s="15">
        <v>315766100.94</v>
      </c>
      <c r="D21" s="15">
        <f t="shared" si="4"/>
        <v>149360176.70999998</v>
      </c>
      <c r="E21" s="18">
        <v>69274715</v>
      </c>
      <c r="F21" s="18">
        <v>2142951.91</v>
      </c>
      <c r="G21" s="18">
        <v>25371097.439999998</v>
      </c>
      <c r="H21" s="18">
        <v>60921364</v>
      </c>
      <c r="I21" s="18">
        <v>45732579</v>
      </c>
      <c r="J21" s="18">
        <v>2850634</v>
      </c>
      <c r="K21" s="16">
        <f t="shared" si="5"/>
        <v>105484560.23</v>
      </c>
      <c r="L21" s="16">
        <v>89170050.109999999</v>
      </c>
      <c r="M21" s="18">
        <v>16314510.120000001</v>
      </c>
      <c r="N21" s="18">
        <v>11786055.720000001</v>
      </c>
      <c r="O21" s="18">
        <v>60104539</v>
      </c>
      <c r="P21" s="18">
        <v>0</v>
      </c>
      <c r="Q21" s="17">
        <f t="shared" si="6"/>
        <v>0.19</v>
      </c>
      <c r="R21" s="19">
        <v>1854.17</v>
      </c>
      <c r="S21" s="32">
        <v>2098.2199999999998</v>
      </c>
      <c r="T21" s="33">
        <f t="shared" si="3"/>
        <v>0.88368712527761639</v>
      </c>
    </row>
    <row r="22" spans="1:20" ht="15.75" thickBot="1" x14ac:dyDescent="0.3">
      <c r="A22" s="13" t="s">
        <v>21</v>
      </c>
      <c r="B22" s="14" t="s">
        <v>39</v>
      </c>
      <c r="C22" s="15">
        <v>301365823.76999998</v>
      </c>
      <c r="D22" s="15">
        <f t="shared" si="4"/>
        <v>127457979.94999999</v>
      </c>
      <c r="E22" s="18">
        <v>52238812</v>
      </c>
      <c r="F22" s="18">
        <v>1813107.55</v>
      </c>
      <c r="G22" s="18">
        <v>17746799.850000001</v>
      </c>
      <c r="H22" s="18">
        <v>67469746</v>
      </c>
      <c r="I22" s="18">
        <v>38095810</v>
      </c>
      <c r="J22" s="18">
        <v>19146905</v>
      </c>
      <c r="K22" s="16">
        <f t="shared" si="5"/>
        <v>106438097.81999999</v>
      </c>
      <c r="L22" s="16">
        <v>97071543.519999996</v>
      </c>
      <c r="M22" s="18">
        <v>9366554.3000000007</v>
      </c>
      <c r="N22" s="18">
        <v>10835215.330000002</v>
      </c>
      <c r="O22" s="18">
        <v>78418537</v>
      </c>
      <c r="P22" s="18">
        <v>0</v>
      </c>
      <c r="Q22" s="17">
        <f t="shared" si="6"/>
        <v>0.26</v>
      </c>
      <c r="R22" s="19">
        <v>1434.3</v>
      </c>
      <c r="S22" s="32">
        <v>2098.2199999999998</v>
      </c>
      <c r="T22" s="33">
        <f t="shared" si="3"/>
        <v>0.68357941493265728</v>
      </c>
    </row>
    <row r="23" spans="1:20" ht="18.75" customHeight="1" thickBot="1" x14ac:dyDescent="0.3">
      <c r="A23" s="37"/>
      <c r="B23" s="38"/>
      <c r="C23" s="20">
        <f t="shared" ref="C23:P23" si="7">SUM(C5:C22)</f>
        <v>3119566426.4599996</v>
      </c>
      <c r="D23" s="21">
        <f t="shared" si="7"/>
        <v>1476526027.2</v>
      </c>
      <c r="E23" s="20">
        <f t="shared" si="7"/>
        <v>546569056</v>
      </c>
      <c r="F23" s="20">
        <f t="shared" si="7"/>
        <v>37304685.079999991</v>
      </c>
      <c r="G23" s="20">
        <f t="shared" si="7"/>
        <v>302587130.70999998</v>
      </c>
      <c r="H23" s="20">
        <f t="shared" si="7"/>
        <v>608748250</v>
      </c>
      <c r="I23" s="20">
        <f t="shared" si="7"/>
        <v>423402434</v>
      </c>
      <c r="J23" s="20">
        <f t="shared" si="7"/>
        <v>84523524</v>
      </c>
      <c r="K23" s="20">
        <f t="shared" si="7"/>
        <v>1034292149.26</v>
      </c>
      <c r="L23" s="20">
        <f t="shared" si="7"/>
        <v>914033272.72000003</v>
      </c>
      <c r="M23" s="20">
        <f t="shared" si="7"/>
        <v>120258876.54000001</v>
      </c>
      <c r="N23" s="20">
        <f t="shared" si="7"/>
        <v>100964477.33</v>
      </c>
      <c r="O23" s="20">
        <f t="shared" si="7"/>
        <v>729847830.87</v>
      </c>
      <c r="P23" s="20">
        <f t="shared" si="7"/>
        <v>376376.96</v>
      </c>
      <c r="Q23" s="22">
        <f t="shared" ref="Q23" si="8">ROUND(O23/C23,3)</f>
        <v>0.23400000000000001</v>
      </c>
      <c r="R23" s="23"/>
      <c r="S23" s="20"/>
      <c r="T23" s="24"/>
    </row>
    <row r="24" spans="1:20" x14ac:dyDescent="0.25">
      <c r="D24" s="25"/>
      <c r="L24" s="25"/>
    </row>
  </sheetData>
  <mergeCells count="16">
    <mergeCell ref="A1:Q1"/>
    <mergeCell ref="A2:A3"/>
    <mergeCell ref="B2:B3"/>
    <mergeCell ref="C2:C3"/>
    <mergeCell ref="D2:D3"/>
    <mergeCell ref="E2:G2"/>
    <mergeCell ref="H2:H3"/>
    <mergeCell ref="Q2:Q3"/>
    <mergeCell ref="R2:T2"/>
    <mergeCell ref="A23:B23"/>
    <mergeCell ref="I2:J2"/>
    <mergeCell ref="K2:K3"/>
    <mergeCell ref="L2:M2"/>
    <mergeCell ref="N2:N3"/>
    <mergeCell ref="O2:O3"/>
    <mergeCell ref="P2:P3"/>
  </mergeCells>
  <pageMargins left="0" right="0" top="0" bottom="0" header="0" footer="0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25"/>
  <sheetViews>
    <sheetView tabSelected="1" workbookViewId="0">
      <pane xSplit="2" ySplit="5" topLeftCell="C6" activePane="bottomRight" state="frozen"/>
      <selection activeCell="A151" sqref="A151"/>
      <selection pane="topRight" activeCell="A151" sqref="A151"/>
      <selection pane="bottomLeft" activeCell="A151" sqref="A151"/>
      <selection pane="bottomRight" activeCell="A2" sqref="A2:A4"/>
    </sheetView>
  </sheetViews>
  <sheetFormatPr defaultRowHeight="15" x14ac:dyDescent="0.25"/>
  <cols>
    <col min="1" max="1" width="3.140625" style="2" bestFit="1" customWidth="1"/>
    <col min="2" max="2" width="18.42578125" style="2" bestFit="1" customWidth="1"/>
    <col min="3" max="4" width="14.85546875" style="2" bestFit="1" customWidth="1"/>
    <col min="5" max="5" width="16" style="2" bestFit="1" customWidth="1"/>
    <col min="6" max="6" width="14" style="2" bestFit="1" customWidth="1"/>
    <col min="7" max="7" width="15.85546875" style="2" bestFit="1" customWidth="1"/>
    <col min="8" max="8" width="15.28515625" style="2" customWidth="1"/>
    <col min="9" max="9" width="13.140625" style="2" bestFit="1" customWidth="1"/>
    <col min="10" max="12" width="11.7109375" style="2" bestFit="1" customWidth="1"/>
    <col min="13" max="13" width="12.7109375" style="2" customWidth="1"/>
    <col min="14" max="14" width="14" style="2" bestFit="1" customWidth="1"/>
    <col min="15" max="15" width="12.85546875" style="2" customWidth="1"/>
    <col min="16" max="16384" width="9.140625" style="2"/>
  </cols>
  <sheetData>
    <row r="1" spans="1:15" ht="28.15" customHeight="1" thickBot="1" x14ac:dyDescent="0.3">
      <c r="A1" s="69" t="s">
        <v>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5" customHeight="1" x14ac:dyDescent="0.25">
      <c r="A2" s="57" t="s">
        <v>0</v>
      </c>
      <c r="B2" s="60" t="s">
        <v>1</v>
      </c>
      <c r="C2" s="70" t="s">
        <v>40</v>
      </c>
      <c r="D2" s="73" t="s">
        <v>7</v>
      </c>
      <c r="E2" s="74"/>
      <c r="F2" s="57" t="s">
        <v>41</v>
      </c>
      <c r="G2" s="73" t="s">
        <v>4</v>
      </c>
      <c r="H2" s="75"/>
      <c r="I2" s="75"/>
      <c r="J2" s="75"/>
      <c r="K2" s="75"/>
      <c r="L2" s="74"/>
      <c r="M2" s="57" t="s">
        <v>42</v>
      </c>
      <c r="N2" s="57" t="s">
        <v>46</v>
      </c>
      <c r="O2" s="60" t="s">
        <v>47</v>
      </c>
    </row>
    <row r="3" spans="1:15" ht="15" customHeight="1" x14ac:dyDescent="0.25">
      <c r="A3" s="58"/>
      <c r="B3" s="61"/>
      <c r="C3" s="71"/>
      <c r="D3" s="63" t="s">
        <v>43</v>
      </c>
      <c r="E3" s="65" t="s">
        <v>44</v>
      </c>
      <c r="F3" s="58"/>
      <c r="G3" s="65" t="s">
        <v>45</v>
      </c>
      <c r="H3" s="66" t="s">
        <v>7</v>
      </c>
      <c r="I3" s="67"/>
      <c r="J3" s="67"/>
      <c r="K3" s="67"/>
      <c r="L3" s="68"/>
      <c r="M3" s="58"/>
      <c r="N3" s="58"/>
      <c r="O3" s="61"/>
    </row>
    <row r="4" spans="1:15" ht="34.5" thickBot="1" x14ac:dyDescent="0.3">
      <c r="A4" s="59"/>
      <c r="B4" s="62"/>
      <c r="C4" s="72"/>
      <c r="D4" s="64"/>
      <c r="E4" s="59"/>
      <c r="F4" s="59"/>
      <c r="G4" s="59"/>
      <c r="H4" s="31" t="s">
        <v>48</v>
      </c>
      <c r="I4" s="31" t="s">
        <v>49</v>
      </c>
      <c r="J4" s="31" t="s">
        <v>50</v>
      </c>
      <c r="K4" s="31" t="s">
        <v>51</v>
      </c>
      <c r="L4" s="31" t="s">
        <v>52</v>
      </c>
      <c r="M4" s="59"/>
      <c r="N4" s="59"/>
      <c r="O4" s="62"/>
    </row>
    <row r="5" spans="1:15" s="26" customFormat="1" ht="15.75" thickBot="1" x14ac:dyDescent="0.3">
      <c r="A5" s="9">
        <v>4</v>
      </c>
      <c r="B5" s="10">
        <v>5</v>
      </c>
      <c r="C5" s="11">
        <v>6</v>
      </c>
      <c r="D5" s="9">
        <v>7</v>
      </c>
      <c r="E5" s="9">
        <v>8</v>
      </c>
      <c r="F5" s="9">
        <v>9</v>
      </c>
      <c r="G5" s="9">
        <v>10</v>
      </c>
      <c r="H5" s="9">
        <v>11</v>
      </c>
      <c r="I5" s="9">
        <v>12</v>
      </c>
      <c r="J5" s="9">
        <v>13</v>
      </c>
      <c r="K5" s="9">
        <v>14</v>
      </c>
      <c r="L5" s="9">
        <v>15</v>
      </c>
      <c r="M5" s="9">
        <v>16</v>
      </c>
      <c r="N5" s="9">
        <v>17</v>
      </c>
      <c r="O5" s="10">
        <v>18</v>
      </c>
    </row>
    <row r="6" spans="1:15" x14ac:dyDescent="0.25">
      <c r="A6" s="27" t="s">
        <v>21</v>
      </c>
      <c r="B6" s="27" t="s">
        <v>22</v>
      </c>
      <c r="C6" s="18">
        <v>233396040.84000012</v>
      </c>
      <c r="D6" s="18">
        <v>194946801.70000011</v>
      </c>
      <c r="E6" s="18">
        <v>38449239.140000001</v>
      </c>
      <c r="F6" s="18">
        <v>64229127.710000001</v>
      </c>
      <c r="G6" s="16">
        <f t="shared" ref="G6:G12" si="0">SUM(H6:L6)</f>
        <v>12222610.770000003</v>
      </c>
      <c r="H6" s="18">
        <v>10933530.890000002</v>
      </c>
      <c r="I6" s="18">
        <v>1102686.1700000002</v>
      </c>
      <c r="J6" s="18">
        <v>135402.31</v>
      </c>
      <c r="K6" s="18">
        <v>0</v>
      </c>
      <c r="L6" s="18">
        <v>50991.4</v>
      </c>
      <c r="M6" s="18">
        <v>2540687.69</v>
      </c>
      <c r="N6" s="18">
        <v>11995505.310000004</v>
      </c>
      <c r="O6" s="18">
        <v>360208.95</v>
      </c>
    </row>
    <row r="7" spans="1:15" x14ac:dyDescent="0.25">
      <c r="A7" s="27" t="s">
        <v>21</v>
      </c>
      <c r="B7" s="27" t="s">
        <v>23</v>
      </c>
      <c r="C7" s="18">
        <v>76013934.310000032</v>
      </c>
      <c r="D7" s="18">
        <v>58370204.18000003</v>
      </c>
      <c r="E7" s="18">
        <v>17643730.130000003</v>
      </c>
      <c r="F7" s="18">
        <v>15643507.83</v>
      </c>
      <c r="G7" s="16">
        <f t="shared" si="0"/>
        <v>5148391.3099999996</v>
      </c>
      <c r="H7" s="18">
        <v>4978164.93</v>
      </c>
      <c r="I7" s="18">
        <v>158880.21</v>
      </c>
      <c r="J7" s="18">
        <v>11346.17</v>
      </c>
      <c r="K7" s="18">
        <v>0</v>
      </c>
      <c r="L7" s="18">
        <v>0</v>
      </c>
      <c r="M7" s="18">
        <v>48898.32</v>
      </c>
      <c r="N7" s="18">
        <v>4699304.0200000005</v>
      </c>
      <c r="O7" s="18">
        <v>218371.37</v>
      </c>
    </row>
    <row r="8" spans="1:15" x14ac:dyDescent="0.25">
      <c r="A8" s="27" t="s">
        <v>21</v>
      </c>
      <c r="B8" s="27" t="s">
        <v>24</v>
      </c>
      <c r="C8" s="18">
        <v>220384805.00000009</v>
      </c>
      <c r="D8" s="18">
        <v>182599791.47000009</v>
      </c>
      <c r="E8" s="18">
        <v>37785013.530000009</v>
      </c>
      <c r="F8" s="18">
        <v>77509885.340000048</v>
      </c>
      <c r="G8" s="16">
        <f t="shared" si="0"/>
        <v>18314066.230000004</v>
      </c>
      <c r="H8" s="18">
        <v>11709795.930000005</v>
      </c>
      <c r="I8" s="18">
        <v>6170082.5199999986</v>
      </c>
      <c r="J8" s="18">
        <v>390485.93</v>
      </c>
      <c r="K8" s="18">
        <v>0</v>
      </c>
      <c r="L8" s="18">
        <v>43701.850000000006</v>
      </c>
      <c r="M8" s="18">
        <v>3823024.09</v>
      </c>
      <c r="N8" s="18">
        <v>10971201.439999999</v>
      </c>
      <c r="O8" s="18">
        <v>453062.69000000006</v>
      </c>
    </row>
    <row r="9" spans="1:15" x14ac:dyDescent="0.25">
      <c r="A9" s="27" t="s">
        <v>21</v>
      </c>
      <c r="B9" s="27" t="s">
        <v>25</v>
      </c>
      <c r="C9" s="18">
        <v>144242965.42000008</v>
      </c>
      <c r="D9" s="18">
        <v>122251731.88000007</v>
      </c>
      <c r="E9" s="18">
        <v>21991233.540000003</v>
      </c>
      <c r="F9" s="18">
        <v>41641492.510000005</v>
      </c>
      <c r="G9" s="16">
        <f t="shared" si="0"/>
        <v>9940132.040000001</v>
      </c>
      <c r="H9" s="18">
        <v>8648958.5000000019</v>
      </c>
      <c r="I9" s="18">
        <v>1170962.6499999999</v>
      </c>
      <c r="J9" s="18">
        <v>57963.11</v>
      </c>
      <c r="K9" s="18">
        <v>0</v>
      </c>
      <c r="L9" s="18">
        <v>62247.78</v>
      </c>
      <c r="M9" s="18">
        <v>0</v>
      </c>
      <c r="N9" s="18">
        <v>6494538.5600000015</v>
      </c>
      <c r="O9" s="18">
        <v>297203.19</v>
      </c>
    </row>
    <row r="10" spans="1:15" x14ac:dyDescent="0.25">
      <c r="A10" s="27" t="s">
        <v>21</v>
      </c>
      <c r="B10" s="27" t="s">
        <v>26</v>
      </c>
      <c r="C10" s="18">
        <v>236931397.94000003</v>
      </c>
      <c r="D10" s="18">
        <v>227895144.09000003</v>
      </c>
      <c r="E10" s="18">
        <v>9036253.8500000015</v>
      </c>
      <c r="F10" s="18">
        <v>87642957.679999948</v>
      </c>
      <c r="G10" s="16">
        <f t="shared" si="0"/>
        <v>44262763.180000007</v>
      </c>
      <c r="H10" s="18">
        <v>43310367.690000005</v>
      </c>
      <c r="I10" s="18">
        <v>292661.95999999996</v>
      </c>
      <c r="J10" s="18">
        <v>597224.57000000007</v>
      </c>
      <c r="K10" s="18">
        <v>0</v>
      </c>
      <c r="L10" s="18">
        <v>62508.959999999999</v>
      </c>
      <c r="M10" s="18">
        <v>656067.6</v>
      </c>
      <c r="N10" s="18">
        <v>10319656.009999998</v>
      </c>
      <c r="O10" s="18">
        <v>291088.3</v>
      </c>
    </row>
    <row r="11" spans="1:15" x14ac:dyDescent="0.25">
      <c r="A11" s="27" t="s">
        <v>21</v>
      </c>
      <c r="B11" s="27" t="s">
        <v>27</v>
      </c>
      <c r="C11" s="18">
        <v>223969794.98000011</v>
      </c>
      <c r="D11" s="18">
        <v>188646423.34000012</v>
      </c>
      <c r="E11" s="18">
        <v>35323371.639999986</v>
      </c>
      <c r="F11" s="18">
        <v>59497932.460000031</v>
      </c>
      <c r="G11" s="16">
        <f t="shared" si="0"/>
        <v>14388321.879999999</v>
      </c>
      <c r="H11" s="18">
        <v>13830027.039999999</v>
      </c>
      <c r="I11" s="18">
        <v>416698.72000000003</v>
      </c>
      <c r="J11" s="18">
        <v>7296.6</v>
      </c>
      <c r="K11" s="18">
        <v>0</v>
      </c>
      <c r="L11" s="18">
        <v>134299.51999999999</v>
      </c>
      <c r="M11" s="18">
        <v>480187.72</v>
      </c>
      <c r="N11" s="18">
        <v>11737808.460000003</v>
      </c>
      <c r="O11" s="18">
        <v>413135.86</v>
      </c>
    </row>
    <row r="12" spans="1:15" x14ac:dyDescent="0.25">
      <c r="A12" s="27" t="s">
        <v>21</v>
      </c>
      <c r="B12" s="27" t="s">
        <v>28</v>
      </c>
      <c r="C12" s="18">
        <v>34716627.310000002</v>
      </c>
      <c r="D12" s="18">
        <v>25601782.43</v>
      </c>
      <c r="E12" s="18">
        <v>9114844.8800000008</v>
      </c>
      <c r="F12" s="18">
        <v>6648892.1299999952</v>
      </c>
      <c r="G12" s="16">
        <f t="shared" si="0"/>
        <v>797941.92</v>
      </c>
      <c r="H12" s="18">
        <v>433469.41</v>
      </c>
      <c r="I12" s="18">
        <v>350821.34</v>
      </c>
      <c r="J12" s="18">
        <v>13651.17</v>
      </c>
      <c r="K12" s="18">
        <v>0</v>
      </c>
      <c r="L12" s="18">
        <v>0</v>
      </c>
      <c r="M12" s="18">
        <v>49072.39</v>
      </c>
      <c r="N12" s="18">
        <v>3811737.7600000002</v>
      </c>
      <c r="O12" s="18">
        <v>180013.95</v>
      </c>
    </row>
    <row r="13" spans="1:15" x14ac:dyDescent="0.25">
      <c r="A13" s="27" t="s">
        <v>21</v>
      </c>
      <c r="B13" s="27" t="s">
        <v>29</v>
      </c>
      <c r="C13" s="18">
        <v>206496772.26000026</v>
      </c>
      <c r="D13" s="18">
        <v>177938173.18000025</v>
      </c>
      <c r="E13" s="18">
        <v>28558599.080000002</v>
      </c>
      <c r="F13" s="18">
        <v>54211506.029999979</v>
      </c>
      <c r="G13" s="16">
        <f t="shared" ref="G13:G23" si="1">SUM(H13:L13)</f>
        <v>12644850.409999998</v>
      </c>
      <c r="H13" s="18">
        <v>11747960.939999999</v>
      </c>
      <c r="I13" s="18">
        <v>798970.20999999973</v>
      </c>
      <c r="J13" s="18">
        <v>47629.18</v>
      </c>
      <c r="K13" s="18">
        <v>0</v>
      </c>
      <c r="L13" s="18">
        <v>50290.080000000002</v>
      </c>
      <c r="M13" s="18">
        <v>464378.42000000004</v>
      </c>
      <c r="N13" s="18">
        <v>9685481.3099999987</v>
      </c>
      <c r="O13" s="18">
        <v>307788.83999999997</v>
      </c>
    </row>
    <row r="14" spans="1:15" x14ac:dyDescent="0.25">
      <c r="A14" s="27" t="s">
        <v>21</v>
      </c>
      <c r="B14" s="27" t="s">
        <v>30</v>
      </c>
      <c r="C14" s="18">
        <v>18852646.759999994</v>
      </c>
      <c r="D14" s="18">
        <v>15567846.739999995</v>
      </c>
      <c r="E14" s="18">
        <v>3284800.0200000005</v>
      </c>
      <c r="F14" s="18">
        <v>2787920.63</v>
      </c>
      <c r="G14" s="16">
        <f t="shared" si="1"/>
        <v>382448.25</v>
      </c>
      <c r="H14" s="18">
        <v>0</v>
      </c>
      <c r="I14" s="18">
        <v>326116.09999999998</v>
      </c>
      <c r="J14" s="18">
        <v>56332.149999999994</v>
      </c>
      <c r="K14" s="18">
        <v>0</v>
      </c>
      <c r="L14" s="18">
        <v>0</v>
      </c>
      <c r="M14" s="18">
        <v>0</v>
      </c>
      <c r="N14" s="18">
        <v>3022622.17</v>
      </c>
      <c r="O14" s="18">
        <v>152215.05000000002</v>
      </c>
    </row>
    <row r="15" spans="1:15" x14ac:dyDescent="0.25">
      <c r="A15" s="27" t="s">
        <v>21</v>
      </c>
      <c r="B15" s="27" t="s">
        <v>31</v>
      </c>
      <c r="C15" s="18">
        <v>28998861.429999989</v>
      </c>
      <c r="D15" s="18">
        <v>25621032.829999987</v>
      </c>
      <c r="E15" s="18">
        <v>3377828.6</v>
      </c>
      <c r="F15" s="18">
        <v>5269883.6300000008</v>
      </c>
      <c r="G15" s="16">
        <f t="shared" si="1"/>
        <v>895717.28999999992</v>
      </c>
      <c r="H15" s="18">
        <v>855152.3899999999</v>
      </c>
      <c r="I15" s="18">
        <v>0</v>
      </c>
      <c r="J15" s="18">
        <v>40564.9</v>
      </c>
      <c r="K15" s="18">
        <v>0</v>
      </c>
      <c r="L15" s="18">
        <v>0</v>
      </c>
      <c r="M15" s="18">
        <v>62845.65</v>
      </c>
      <c r="N15" s="18">
        <v>2928000.8999999994</v>
      </c>
      <c r="O15" s="18">
        <v>125140.21999999999</v>
      </c>
    </row>
    <row r="16" spans="1:15" x14ac:dyDescent="0.25">
      <c r="A16" s="27" t="s">
        <v>21</v>
      </c>
      <c r="B16" s="27" t="s">
        <v>32</v>
      </c>
      <c r="C16" s="18">
        <v>75747783.709999993</v>
      </c>
      <c r="D16" s="18">
        <v>60728926.949999988</v>
      </c>
      <c r="E16" s="18">
        <v>15018856.760000002</v>
      </c>
      <c r="F16" s="18">
        <v>18916809.549999997</v>
      </c>
      <c r="G16" s="16">
        <f t="shared" si="1"/>
        <v>3764621.72</v>
      </c>
      <c r="H16" s="18">
        <v>3629242.7900000005</v>
      </c>
      <c r="I16" s="18">
        <v>0</v>
      </c>
      <c r="J16" s="18">
        <v>134772.04999999999</v>
      </c>
      <c r="K16" s="18">
        <v>0</v>
      </c>
      <c r="L16" s="18">
        <v>606.88</v>
      </c>
      <c r="M16" s="18">
        <v>188666.28</v>
      </c>
      <c r="N16" s="18">
        <v>5318515.03</v>
      </c>
      <c r="O16" s="18">
        <v>245242.48</v>
      </c>
    </row>
    <row r="17" spans="1:15" x14ac:dyDescent="0.25">
      <c r="A17" s="27" t="s">
        <v>21</v>
      </c>
      <c r="B17" s="27" t="s">
        <v>33</v>
      </c>
      <c r="C17" s="18">
        <v>136692295.55000004</v>
      </c>
      <c r="D17" s="18">
        <v>87003732.990000039</v>
      </c>
      <c r="E17" s="18">
        <v>49688562.560000002</v>
      </c>
      <c r="F17" s="18">
        <v>27229951.180000007</v>
      </c>
      <c r="G17" s="16">
        <f t="shared" si="1"/>
        <v>8179000.8300000001</v>
      </c>
      <c r="H17" s="18">
        <v>8110814.4299999997</v>
      </c>
      <c r="I17" s="18">
        <v>68186.399999999994</v>
      </c>
      <c r="J17" s="18">
        <v>0</v>
      </c>
      <c r="K17" s="18">
        <v>0</v>
      </c>
      <c r="L17" s="18">
        <v>0</v>
      </c>
      <c r="M17" s="18">
        <v>525558.35</v>
      </c>
      <c r="N17" s="18">
        <v>8744835.6099999975</v>
      </c>
      <c r="O17" s="18">
        <v>331176.72000000003</v>
      </c>
    </row>
    <row r="18" spans="1:15" x14ac:dyDescent="0.25">
      <c r="A18" s="27" t="s">
        <v>21</v>
      </c>
      <c r="B18" s="27" t="s">
        <v>34</v>
      </c>
      <c r="C18" s="18">
        <v>22485678.309999995</v>
      </c>
      <c r="D18" s="18">
        <v>17525756.529999994</v>
      </c>
      <c r="E18" s="18">
        <v>4959921.7799999993</v>
      </c>
      <c r="F18" s="18">
        <v>7391880.4299999997</v>
      </c>
      <c r="G18" s="16">
        <f t="shared" si="1"/>
        <v>2126526.62</v>
      </c>
      <c r="H18" s="18">
        <v>1934718.17</v>
      </c>
      <c r="I18" s="18">
        <v>179928.45000000007</v>
      </c>
      <c r="J18" s="18">
        <v>11880</v>
      </c>
      <c r="K18" s="18">
        <v>0</v>
      </c>
      <c r="L18" s="18">
        <v>0</v>
      </c>
      <c r="M18" s="18">
        <v>615487.57999999996</v>
      </c>
      <c r="N18" s="18">
        <v>1704975.6299999997</v>
      </c>
      <c r="O18" s="18">
        <v>84865.430000000008</v>
      </c>
    </row>
    <row r="19" spans="1:15" x14ac:dyDescent="0.25">
      <c r="A19" s="27" t="s">
        <v>21</v>
      </c>
      <c r="B19" s="27" t="s">
        <v>35</v>
      </c>
      <c r="C19" s="18">
        <v>259758680.98999986</v>
      </c>
      <c r="D19" s="18">
        <v>234941450.74999985</v>
      </c>
      <c r="E19" s="18">
        <v>24817230.240000002</v>
      </c>
      <c r="F19" s="18">
        <v>77645006.190000042</v>
      </c>
      <c r="G19" s="16">
        <f t="shared" si="1"/>
        <v>21507489.829999998</v>
      </c>
      <c r="H19" s="18">
        <v>20841810.189999998</v>
      </c>
      <c r="I19" s="18">
        <v>69244.460000000006</v>
      </c>
      <c r="J19" s="18">
        <v>596435.18000000005</v>
      </c>
      <c r="K19" s="18">
        <v>0</v>
      </c>
      <c r="L19" s="18">
        <v>0</v>
      </c>
      <c r="M19" s="18">
        <v>256577.3</v>
      </c>
      <c r="N19" s="18">
        <v>17082711.190000001</v>
      </c>
      <c r="O19" s="18">
        <v>354684.93</v>
      </c>
    </row>
    <row r="20" spans="1:15" x14ac:dyDescent="0.25">
      <c r="A20" s="27" t="s">
        <v>21</v>
      </c>
      <c r="B20" s="27" t="s">
        <v>36</v>
      </c>
      <c r="C20" s="18">
        <v>340053075.62</v>
      </c>
      <c r="D20" s="18">
        <v>291569254.66000003</v>
      </c>
      <c r="E20" s="18">
        <v>48483820.959999993</v>
      </c>
      <c r="F20" s="18">
        <v>100652941.04000002</v>
      </c>
      <c r="G20" s="16">
        <f t="shared" si="1"/>
        <v>24716413.140000004</v>
      </c>
      <c r="H20" s="18">
        <v>22586362.650000002</v>
      </c>
      <c r="I20" s="18">
        <v>1830869.1199999999</v>
      </c>
      <c r="J20" s="18">
        <v>297507.21000000002</v>
      </c>
      <c r="K20" s="18">
        <v>0</v>
      </c>
      <c r="L20" s="18">
        <v>1674.16</v>
      </c>
      <c r="M20" s="18">
        <v>1629136.75</v>
      </c>
      <c r="N20" s="18">
        <v>13716531.540000001</v>
      </c>
      <c r="O20" s="18">
        <v>476862.88</v>
      </c>
    </row>
    <row r="21" spans="1:15" x14ac:dyDescent="0.25">
      <c r="A21" s="27" t="s">
        <v>21</v>
      </c>
      <c r="B21" s="27" t="s">
        <v>37</v>
      </c>
      <c r="C21" s="18">
        <v>143236101.81999996</v>
      </c>
      <c r="D21" s="18">
        <v>136626187.25999996</v>
      </c>
      <c r="E21" s="18">
        <v>6609914.5599999996</v>
      </c>
      <c r="F21" s="18">
        <v>53863583.749999993</v>
      </c>
      <c r="G21" s="16">
        <f t="shared" si="1"/>
        <v>15267427.630000003</v>
      </c>
      <c r="H21" s="18">
        <v>14215004.040000003</v>
      </c>
      <c r="I21" s="18">
        <v>656243.14</v>
      </c>
      <c r="J21" s="18">
        <v>269681.94</v>
      </c>
      <c r="K21" s="18">
        <v>0</v>
      </c>
      <c r="L21" s="18">
        <v>126498.51</v>
      </c>
      <c r="M21" s="18">
        <v>3289475.6</v>
      </c>
      <c r="N21" s="18">
        <v>7971269.6000000006</v>
      </c>
      <c r="O21" s="18">
        <v>477607.48000000004</v>
      </c>
    </row>
    <row r="22" spans="1:15" x14ac:dyDescent="0.25">
      <c r="A22" s="27" t="s">
        <v>21</v>
      </c>
      <c r="B22" s="27" t="s">
        <v>38</v>
      </c>
      <c r="C22" s="18">
        <v>309730761.73000014</v>
      </c>
      <c r="D22" s="18">
        <v>238932445.51000017</v>
      </c>
      <c r="E22" s="18">
        <v>70798316.219999984</v>
      </c>
      <c r="F22" s="18">
        <v>92748522.539999992</v>
      </c>
      <c r="G22" s="16">
        <f t="shared" si="1"/>
        <v>21688645.060000006</v>
      </c>
      <c r="H22" s="18">
        <v>16366557.980000002</v>
      </c>
      <c r="I22" s="18">
        <v>4645265.43</v>
      </c>
      <c r="J22" s="18">
        <v>385943.94</v>
      </c>
      <c r="K22" s="18">
        <v>0</v>
      </c>
      <c r="L22" s="18">
        <v>290877.70999999996</v>
      </c>
      <c r="M22" s="18">
        <v>2034075.67</v>
      </c>
      <c r="N22" s="18">
        <v>15370727.939999999</v>
      </c>
      <c r="O22" s="18">
        <v>488129</v>
      </c>
    </row>
    <row r="23" spans="1:15" ht="15.75" thickBot="1" x14ac:dyDescent="0.3">
      <c r="A23" s="27" t="s">
        <v>21</v>
      </c>
      <c r="B23" s="27" t="s">
        <v>39</v>
      </c>
      <c r="C23" s="18">
        <v>292176076.21000004</v>
      </c>
      <c r="D23" s="18">
        <v>246417134.78000003</v>
      </c>
      <c r="E23" s="18">
        <v>45758941.429999992</v>
      </c>
      <c r="F23" s="18">
        <v>70553951.500000015</v>
      </c>
      <c r="G23" s="16">
        <f t="shared" si="1"/>
        <v>19407092.489999998</v>
      </c>
      <c r="H23" s="18">
        <v>15099545.330000002</v>
      </c>
      <c r="I23" s="18">
        <v>1637620.6700000002</v>
      </c>
      <c r="J23" s="18">
        <v>413487.35</v>
      </c>
      <c r="K23" s="18">
        <v>1974708.24</v>
      </c>
      <c r="L23" s="18">
        <v>281730.90000000002</v>
      </c>
      <c r="M23" s="18">
        <v>25649.989999999998</v>
      </c>
      <c r="N23" s="18">
        <v>13372518.889999997</v>
      </c>
      <c r="O23" s="18">
        <v>497717.21</v>
      </c>
    </row>
    <row r="24" spans="1:15" ht="22.9" customHeight="1" thickBot="1" x14ac:dyDescent="0.3">
      <c r="A24" s="55"/>
      <c r="B24" s="56"/>
      <c r="C24" s="28">
        <f t="shared" ref="C24:O24" si="2">SUM(C6:C23)</f>
        <v>3003884300.1900005</v>
      </c>
      <c r="D24" s="20">
        <f t="shared" si="2"/>
        <v>2533183821.2700009</v>
      </c>
      <c r="E24" s="20">
        <f t="shared" si="2"/>
        <v>470700478.91999996</v>
      </c>
      <c r="F24" s="20">
        <f t="shared" si="2"/>
        <v>864085752.13000011</v>
      </c>
      <c r="G24" s="20">
        <f t="shared" si="2"/>
        <v>235654460.60000002</v>
      </c>
      <c r="H24" s="20">
        <f t="shared" si="2"/>
        <v>209231483.30000001</v>
      </c>
      <c r="I24" s="20">
        <f t="shared" si="2"/>
        <v>19875237.549999997</v>
      </c>
      <c r="J24" s="20">
        <f t="shared" si="2"/>
        <v>3467603.76</v>
      </c>
      <c r="K24" s="20">
        <f t="shared" si="2"/>
        <v>1974708.24</v>
      </c>
      <c r="L24" s="20">
        <f t="shared" si="2"/>
        <v>1105427.75</v>
      </c>
      <c r="M24" s="20">
        <f t="shared" si="2"/>
        <v>16689789.4</v>
      </c>
      <c r="N24" s="20">
        <f t="shared" si="2"/>
        <v>158947941.37</v>
      </c>
      <c r="O24" s="24">
        <f t="shared" si="2"/>
        <v>5754514.5500000017</v>
      </c>
    </row>
    <row r="25" spans="1:15" ht="16.899999999999999" customHeight="1" x14ac:dyDescent="0.25">
      <c r="E25" s="25"/>
      <c r="G25" s="29"/>
      <c r="M25" s="30"/>
    </row>
  </sheetData>
  <mergeCells count="15">
    <mergeCell ref="A1:O1"/>
    <mergeCell ref="A2:A4"/>
    <mergeCell ref="B2:B4"/>
    <mergeCell ref="C2:C4"/>
    <mergeCell ref="D2:E2"/>
    <mergeCell ref="F2:F4"/>
    <mergeCell ref="G2:L2"/>
    <mergeCell ref="A24:B24"/>
    <mergeCell ref="M2:M4"/>
    <mergeCell ref="N2:N4"/>
    <mergeCell ref="O2:O4"/>
    <mergeCell ref="D3:D4"/>
    <mergeCell ref="E3:E4"/>
    <mergeCell ref="G3:G4"/>
    <mergeCell ref="H3:L3"/>
  </mergeCells>
  <pageMargins left="0" right="0" top="0" bottom="0" header="0" footer="0"/>
  <pageSetup paperSize="9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44ACAFA4A439468540A8F58C3226AD" ma:contentTypeVersion="" ma:contentTypeDescription="Utwórz nowy dokument." ma:contentTypeScope="" ma:versionID="f3703d95cdc9fe3b5064bbd3a9d743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15DBEC-C676-4336-A709-93B22A8999CC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E420D77-DDDC-473C-BE0F-9CF4507B73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A2B255-E65C-4F12-B3C1-87B282CED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pomorskie_dochody 2021</vt:lpstr>
      <vt:lpstr>pomorskie_wydatki 2021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Pełszyk Agnieszka</dc:creator>
  <cp:lastModifiedBy>Koszałka Joanna</cp:lastModifiedBy>
  <cp:lastPrinted>2022-06-10T06:05:08Z</cp:lastPrinted>
  <dcterms:created xsi:type="dcterms:W3CDTF">2022-05-29T18:15:10Z</dcterms:created>
  <dcterms:modified xsi:type="dcterms:W3CDTF">2022-06-20T09:29:19Z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0x010100F444ACAFA4A439468540A8F58C3226AD</vt:lpwstr>
  </property>
  <property fmtid="{D5CDD505-2E9C-101B-9397-08002B2CF9AE}" pid="3" name="MFCATEGORY">
    <vt:lpwstr>InformacjePubliczneInformacjeSektoraPublicznego</vt:lpwstr>
  </property>
  <property fmtid="{D5CDD505-2E9C-101B-9397-08002B2CF9AE}" pid="4" name="MFClassifiedBy">
    <vt:lpwstr>MF\AAKR;Pełszyk Agnieszka</vt:lpwstr>
  </property>
  <property fmtid="{D5CDD505-2E9C-101B-9397-08002B2CF9AE}" pid="5" name="MFClassificationDate">
    <vt:lpwstr>2022-05-29T20:15:39.0726365+02:00</vt:lpwstr>
  </property>
  <property fmtid="{D5CDD505-2E9C-101B-9397-08002B2CF9AE}" pid="6" name="MFClassifiedBySID">
    <vt:lpwstr>MF\S-1-5-21-1525952054-1005573771-2909822258-9162</vt:lpwstr>
  </property>
  <property fmtid="{D5CDD505-2E9C-101B-9397-08002B2CF9AE}" pid="7" name="MFGRNItemId">
    <vt:lpwstr>GRN-9f32883d-c504-4417-80c6-8bd8904a68fe</vt:lpwstr>
  </property>
  <property fmtid="{D5CDD505-2E9C-101B-9397-08002B2CF9AE}" pid="8" name="MFHash">
    <vt:lpwstr>CW07pJyFzFIN6o1ZfMJsyOK3a+ESYkStbpQnM+VOQj0=</vt:lpwstr>
  </property>
  <property fmtid="{D5CDD505-2E9C-101B-9397-08002B2CF9AE}" pid="9" name="DLPManualFileClassification">
    <vt:lpwstr>{2755b7d9-e53d-4779-a40c-03797dcf43b3}</vt:lpwstr>
  </property>
  <property fmtid="{D5CDD505-2E9C-101B-9397-08002B2CF9AE}" pid="10" name="MFRefresh">
    <vt:lpwstr>False</vt:lpwstr>
  </property>
</Properties>
</file>