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koszalka\Desktop\Franciszek Potulski 2022\WYDATKI I KOSZTY JST 2021\"/>
    </mc:Choice>
  </mc:AlternateContent>
  <bookViews>
    <workbookView xWindow="0" yWindow="0" windowWidth="20490" windowHeight="7755" activeTab="1"/>
  </bookViews>
  <sheets>
    <sheet name="pomorskie_dochody 2021" sheetId="1" r:id="rId1"/>
    <sheet name="pomorskie_wydatki 2021" sheetId="2" r:id="rId2"/>
  </sheets>
  <definedNames>
    <definedName name="_xlnm._FilterDatabase" localSheetId="0" hidden="1">'pomorskie_dochody 2021'!$A$4:$B$30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2" l="1"/>
  <c r="N31" i="2"/>
  <c r="M31" i="2"/>
  <c r="L31" i="2"/>
  <c r="K31" i="2"/>
  <c r="J31" i="2"/>
  <c r="I31" i="2"/>
  <c r="H31" i="2"/>
  <c r="G31" i="2"/>
  <c r="F31" i="2"/>
  <c r="E31" i="2"/>
  <c r="D31" i="2"/>
  <c r="C31" i="2"/>
  <c r="O25" i="2"/>
  <c r="N25" i="2"/>
  <c r="M25" i="2"/>
  <c r="L25" i="2"/>
  <c r="K25" i="2"/>
  <c r="J25" i="2"/>
  <c r="I25" i="2"/>
  <c r="H25" i="2"/>
  <c r="F25" i="2"/>
  <c r="E25" i="2"/>
  <c r="D25" i="2"/>
  <c r="C25" i="2"/>
  <c r="W29" i="1"/>
  <c r="W28" i="1"/>
  <c r="W27" i="1"/>
  <c r="W26" i="1"/>
  <c r="P24" i="1" l="1"/>
  <c r="O24" i="1"/>
  <c r="Q24" i="1" s="1"/>
  <c r="N24" i="1"/>
  <c r="M24" i="1"/>
  <c r="L24" i="1"/>
  <c r="J24" i="1"/>
  <c r="I24" i="1"/>
  <c r="H24" i="1"/>
  <c r="G24" i="1"/>
  <c r="F24" i="1"/>
  <c r="E24" i="1"/>
  <c r="C24" i="1"/>
  <c r="P30" i="1"/>
  <c r="O30" i="1"/>
  <c r="N30" i="1"/>
  <c r="M30" i="1"/>
  <c r="L30" i="1"/>
  <c r="J30" i="1"/>
  <c r="I30" i="1"/>
  <c r="H30" i="1"/>
  <c r="G30" i="1"/>
  <c r="F30" i="1"/>
  <c r="E30" i="1"/>
  <c r="C30" i="1"/>
  <c r="W6" i="1" l="1"/>
  <c r="T27" i="1"/>
  <c r="T28" i="1"/>
  <c r="T29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6" i="1"/>
  <c r="T8" i="1"/>
  <c r="G30" i="2" l="1"/>
  <c r="G29" i="2"/>
  <c r="G28" i="2"/>
  <c r="G27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7" i="2"/>
  <c r="Q29" i="1"/>
  <c r="K29" i="1"/>
  <c r="D29" i="1" s="1"/>
  <c r="Q28" i="1"/>
  <c r="K28" i="1"/>
  <c r="D28" i="1" s="1"/>
  <c r="Q27" i="1"/>
  <c r="K27" i="1"/>
  <c r="D27" i="1" s="1"/>
  <c r="Q26" i="1"/>
  <c r="K26" i="1"/>
  <c r="Q23" i="1"/>
  <c r="K23" i="1"/>
  <c r="D23" i="1" s="1"/>
  <c r="Q22" i="1"/>
  <c r="K22" i="1"/>
  <c r="D22" i="1" s="1"/>
  <c r="Q21" i="1"/>
  <c r="K21" i="1"/>
  <c r="D21" i="1" s="1"/>
  <c r="Q20" i="1"/>
  <c r="K20" i="1"/>
  <c r="D20" i="1" s="1"/>
  <c r="Q19" i="1"/>
  <c r="K19" i="1"/>
  <c r="D19" i="1" s="1"/>
  <c r="Q18" i="1"/>
  <c r="K18" i="1"/>
  <c r="D18" i="1" s="1"/>
  <c r="Q17" i="1"/>
  <c r="K17" i="1"/>
  <c r="D17" i="1" s="1"/>
  <c r="Q16" i="1"/>
  <c r="K16" i="1"/>
  <c r="D16" i="1" s="1"/>
  <c r="Q15" i="1"/>
  <c r="K15" i="1"/>
  <c r="D15" i="1" s="1"/>
  <c r="Q14" i="1"/>
  <c r="K14" i="1"/>
  <c r="D14" i="1" s="1"/>
  <c r="Q13" i="1"/>
  <c r="K13" i="1"/>
  <c r="D13" i="1" s="1"/>
  <c r="Q12" i="1"/>
  <c r="K12" i="1"/>
  <c r="D12" i="1" s="1"/>
  <c r="Q11" i="1"/>
  <c r="K11" i="1"/>
  <c r="D11" i="1" s="1"/>
  <c r="Q10" i="1"/>
  <c r="K10" i="1"/>
  <c r="D10" i="1" s="1"/>
  <c r="Q9" i="1"/>
  <c r="K9" i="1"/>
  <c r="D9" i="1" s="1"/>
  <c r="Q8" i="1"/>
  <c r="K8" i="1"/>
  <c r="Q6" i="1"/>
  <c r="K6" i="1"/>
  <c r="D6" i="1" s="1"/>
  <c r="G25" i="2" l="1"/>
  <c r="D8" i="1"/>
  <c r="D24" i="1" s="1"/>
  <c r="K24" i="1"/>
  <c r="D26" i="1"/>
  <c r="D30" i="1" s="1"/>
  <c r="K30" i="1"/>
  <c r="Q30" i="1"/>
</calcChain>
</file>

<file path=xl/sharedStrings.xml><?xml version="1.0" encoding="utf-8"?>
<sst xmlns="http://schemas.openxmlformats.org/spreadsheetml/2006/main" count="144" uniqueCount="72">
  <si>
    <t>GT</t>
  </si>
  <si>
    <t>Nazwa</t>
  </si>
  <si>
    <t>Dochody ogółem</t>
  </si>
  <si>
    <t>Dochody własne</t>
  </si>
  <si>
    <t>w tym:</t>
  </si>
  <si>
    <t>Subwencja ogólna</t>
  </si>
  <si>
    <t>Dotacje ogółem</t>
  </si>
  <si>
    <t>z tego:</t>
  </si>
  <si>
    <t>Dochody 
ze źródeł zagranicznych</t>
  </si>
  <si>
    <t>zobowiązania</t>
  </si>
  <si>
    <t>zobowiązania
wymagalne</t>
  </si>
  <si>
    <t>wskaźnik
18:6</t>
  </si>
  <si>
    <t>Wskaźniki</t>
  </si>
  <si>
    <t>PIT</t>
  </si>
  <si>
    <t>CIT</t>
  </si>
  <si>
    <t>podatek od nieruchomości</t>
  </si>
  <si>
    <t>część oświatowa</t>
  </si>
  <si>
    <t>część wyrównawcza</t>
  </si>
  <si>
    <t>Dotacje na zadania bieżące</t>
  </si>
  <si>
    <t>Dotacje 
na zadania inwestycyjne</t>
  </si>
  <si>
    <t>P</t>
  </si>
  <si>
    <t>W</t>
  </si>
  <si>
    <t>0</t>
  </si>
  <si>
    <t>pomorskie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</si>
  <si>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</si>
  <si>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</si>
  <si>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</si>
  <si>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</si>
  <si>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</si>
  <si>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</si>
  <si>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</si>
  <si>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</si>
  <si>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</si>
  <si>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nowodworski</t>
  </si>
  <si>
    <t>pucki</t>
  </si>
  <si>
    <t>słupski</t>
  </si>
  <si>
    <t>starogardzki</t>
  </si>
  <si>
    <t>tczewski</t>
  </si>
  <si>
    <t>wejherowski</t>
  </si>
  <si>
    <t>sztumski</t>
  </si>
  <si>
    <t>Gdańsk</t>
  </si>
  <si>
    <t>Gdynia</t>
  </si>
  <si>
    <t>Słupsk</t>
  </si>
  <si>
    <t>Sopot</t>
  </si>
  <si>
    <t>Wydatki ogółem</t>
  </si>
  <si>
    <t>Wydatki na zadania oświatowe</t>
  </si>
  <si>
    <t>Wydatki majątkowe na zadania oświatowe</t>
  </si>
  <si>
    <t>Wydatki bieżące</t>
  </si>
  <si>
    <t>Wydatki majątkowe</t>
  </si>
  <si>
    <t>Wydatki na przedszkola, odzdziały przedszkolne 
i dowożenie uczniów</t>
  </si>
  <si>
    <t xml:space="preserve"> -</t>
  </si>
  <si>
    <t>Wydatki na urzędy gmin, starostwa 
i urząd marszałkowski</t>
  </si>
  <si>
    <t>Wydatki na rady gmin, rady powiatów 
i sejmiki wojewódzkie</t>
  </si>
  <si>
    <t>Wydatki na przedszkola</t>
  </si>
  <si>
    <t xml:space="preserve">Wydatki na oddziały przedszkolne </t>
  </si>
  <si>
    <t>Wydatki na dowożenie uczniów</t>
  </si>
  <si>
    <t>Wydatki na przedszkola specjalne</t>
  </si>
  <si>
    <t>Wydatki na przedszkola inne</t>
  </si>
  <si>
    <t>Pp</t>
  </si>
  <si>
    <t>P/Pp</t>
  </si>
  <si>
    <t>W/Wp</t>
  </si>
  <si>
    <t>Wp</t>
  </si>
  <si>
    <r>
      <t xml:space="preserve">Dochody Pomorskie 2021 </t>
    </r>
    <r>
      <rPr>
        <b/>
        <sz val="11"/>
        <rFont val="Calibri"/>
        <family val="2"/>
        <charset val="238"/>
        <scheme val="minor"/>
      </rPr>
      <t>Sejmik, p.Grodzkie,p.ziemskie</t>
    </r>
  </si>
  <si>
    <r>
      <t xml:space="preserve">Wydatki Pomorskie 2021 </t>
    </r>
    <r>
      <rPr>
        <b/>
        <sz val="12"/>
        <rFont val="Calibri"/>
        <family val="2"/>
        <charset val="238"/>
        <scheme val="minor"/>
      </rPr>
      <t>Sejmik, p.grodzkie, p.ziemskie</t>
    </r>
  </si>
  <si>
    <t>POWIATY ZIEMSKIE</t>
  </si>
  <si>
    <t>POWIATY GRODZKIE</t>
  </si>
  <si>
    <t>G/Gg</t>
  </si>
  <si>
    <t>G</t>
  </si>
  <si>
    <t>Gg</t>
  </si>
  <si>
    <t>SEJMIK - pomorskie</t>
  </si>
  <si>
    <t>SEJMIK -pomorskie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</si>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</sst>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8" fillId="0" borderId="0"/>
  </cellStyleXfs>
  <cellXfs count="139">
    <xf numFmtId="0" fontId="0" fillId="0" borderId="0" xfId="0"/>
    <xf numFmtId="0" fontId="2" fillId="0" borderId="0" xfId="0" applyFont="1" applyBorder="1"/>
    <xf numFmtId="0" fontId="2" fillId="0" borderId="0" xfId="0" applyFont="1"/>
    <xf numFmtId="0" fontId="6" fillId="0" borderId="8" xfId="0" quotePrefix="1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11" xfId="0" quotePrefix="1" applyNumberFormat="1" applyFont="1" applyBorder="1" applyAlignment="1">
      <alignment horizontal="center" vertical="center" wrapText="1"/>
    </xf>
    <xf numFmtId="0" fontId="6" fillId="0" borderId="12" xfId="0" quotePrefix="1" applyNumberFormat="1" applyFont="1" applyBorder="1" applyAlignment="1">
      <alignment horizontal="center" vertical="center" wrapText="1"/>
    </xf>
    <xf numFmtId="0" fontId="6" fillId="0" borderId="13" xfId="0" quotePrefix="1" applyNumberFormat="1" applyFont="1" applyBorder="1" applyAlignment="1">
      <alignment horizontal="center" vertical="center" wrapText="1"/>
    </xf>
    <xf numFmtId="0" fontId="6" fillId="0" borderId="14" xfId="0" quotePrefix="1" applyNumberFormat="1" applyFont="1" applyBorder="1" applyAlignment="1">
      <alignment horizontal="center" vertical="center" wrapText="1"/>
    </xf>
    <xf numFmtId="0" fontId="6" fillId="0" borderId="15" xfId="0" quotePrefix="1" applyNumberFormat="1" applyFont="1" applyBorder="1" applyAlignment="1">
      <alignment horizontal="center" vertical="center" wrapText="1"/>
    </xf>
    <xf numFmtId="0" fontId="9" fillId="0" borderId="16" xfId="2" applyFont="1" applyFill="1" applyBorder="1" applyAlignment="1">
      <alignment wrapText="1"/>
    </xf>
    <xf numFmtId="0" fontId="10" fillId="0" borderId="16" xfId="0" applyFont="1" applyBorder="1"/>
    <xf numFmtId="4" fontId="11" fillId="0" borderId="17" xfId="0" applyNumberFormat="1" applyFont="1" applyBorder="1"/>
    <xf numFmtId="4" fontId="12" fillId="0" borderId="17" xfId="0" applyNumberFormat="1" applyFont="1" applyBorder="1"/>
    <xf numFmtId="164" fontId="12" fillId="0" borderId="18" xfId="1" applyNumberFormat="1" applyFont="1" applyBorder="1"/>
    <xf numFmtId="4" fontId="12" fillId="0" borderId="17" xfId="0" applyNumberFormat="1" applyFont="1" applyBorder="1" applyAlignment="1">
      <alignment horizontal="right"/>
    </xf>
    <xf numFmtId="4" fontId="12" fillId="0" borderId="20" xfId="0" applyNumberFormat="1" applyFont="1" applyBorder="1"/>
    <xf numFmtId="4" fontId="12" fillId="0" borderId="20" xfId="0" applyNumberFormat="1" applyFont="1" applyBorder="1" applyAlignment="1">
      <alignment horizontal="right"/>
    </xf>
    <xf numFmtId="0" fontId="9" fillId="0" borderId="22" xfId="2" applyFont="1" applyFill="1" applyBorder="1" applyAlignment="1">
      <alignment wrapText="1"/>
    </xf>
    <xf numFmtId="0" fontId="10" fillId="0" borderId="22" xfId="0" applyFont="1" applyBorder="1"/>
    <xf numFmtId="4" fontId="12" fillId="0" borderId="23" xfId="0" applyNumberFormat="1" applyFont="1" applyBorder="1"/>
    <xf numFmtId="4" fontId="13" fillId="0" borderId="12" xfId="0" applyNumberFormat="1" applyFont="1" applyBorder="1"/>
    <xf numFmtId="4" fontId="14" fillId="0" borderId="12" xfId="0" applyNumberFormat="1" applyFont="1" applyBorder="1"/>
    <xf numFmtId="4" fontId="2" fillId="0" borderId="0" xfId="0" applyNumberFormat="1" applyFont="1"/>
    <xf numFmtId="0" fontId="3" fillId="0" borderId="0" xfId="0" applyFont="1"/>
    <xf numFmtId="0" fontId="12" fillId="0" borderId="17" xfId="0" applyFont="1" applyBorder="1"/>
    <xf numFmtId="0" fontId="12" fillId="0" borderId="20" xfId="0" applyFont="1" applyBorder="1"/>
    <xf numFmtId="0" fontId="6" fillId="0" borderId="23" xfId="0" quotePrefix="1" applyNumberFormat="1" applyFont="1" applyBorder="1" applyAlignment="1">
      <alignment horizontal="center" vertical="center" wrapText="1"/>
    </xf>
    <xf numFmtId="0" fontId="6" fillId="0" borderId="8" xfId="0" quotePrefix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4" fontId="12" fillId="0" borderId="19" xfId="0" applyNumberFormat="1" applyFont="1" applyBorder="1" applyAlignment="1">
      <alignment horizontal="right" wrapText="1"/>
    </xf>
    <xf numFmtId="0" fontId="2" fillId="0" borderId="0" xfId="0" applyFont="1" applyAlignment="1">
      <alignment wrapText="1"/>
    </xf>
    <xf numFmtId="4" fontId="12" fillId="0" borderId="32" xfId="0" applyNumberFormat="1" applyFont="1" applyBorder="1" applyAlignment="1">
      <alignment horizontal="right" wrapText="1"/>
    </xf>
    <xf numFmtId="4" fontId="13" fillId="0" borderId="0" xfId="0" applyNumberFormat="1" applyFont="1" applyBorder="1"/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6" fillId="0" borderId="36" xfId="0" quotePrefix="1" applyNumberFormat="1" applyFont="1" applyBorder="1" applyAlignment="1">
      <alignment horizontal="center" vertical="center" wrapText="1"/>
    </xf>
    <xf numFmtId="0" fontId="7" fillId="0" borderId="1" xfId="0" quotePrefix="1" applyNumberFormat="1" applyFont="1" applyBorder="1" applyAlignment="1">
      <alignment horizontal="center" wrapText="1"/>
    </xf>
    <xf numFmtId="0" fontId="7" fillId="0" borderId="11" xfId="0" quotePrefix="1" applyNumberFormat="1" applyFont="1" applyBorder="1" applyAlignment="1">
      <alignment horizontal="center" wrapText="1"/>
    </xf>
    <xf numFmtId="0" fontId="7" fillId="0" borderId="15" xfId="0" quotePrefix="1" applyNumberFormat="1" applyFont="1" applyBorder="1" applyAlignment="1">
      <alignment horizontal="center" wrapText="1"/>
    </xf>
    <xf numFmtId="4" fontId="12" fillId="0" borderId="0" xfId="0" applyNumberFormat="1" applyFont="1" applyBorder="1" applyAlignment="1">
      <alignment horizontal="right"/>
    </xf>
    <xf numFmtId="2" fontId="2" fillId="0" borderId="0" xfId="0" applyNumberFormat="1" applyFont="1" applyBorder="1"/>
    <xf numFmtId="0" fontId="12" fillId="0" borderId="3" xfId="0" applyFont="1" applyBorder="1" applyAlignment="1">
      <alignment horizontal="center"/>
    </xf>
    <xf numFmtId="4" fontId="17" fillId="0" borderId="21" xfId="0" applyNumberFormat="1" applyFont="1" applyBorder="1" applyAlignment="1">
      <alignment horizontal="right" wrapText="1"/>
    </xf>
    <xf numFmtId="0" fontId="6" fillId="0" borderId="30" xfId="0" quotePrefix="1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26" xfId="0" applyNumberFormat="1" applyFont="1" applyBorder="1" applyAlignment="1">
      <alignment horizontal="center" vertical="center" wrapText="1"/>
    </xf>
    <xf numFmtId="0" fontId="6" fillId="0" borderId="35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3" xfId="0" quotePrefix="1" applyNumberFormat="1" applyFont="1" applyBorder="1" applyAlignment="1">
      <alignment horizontal="center" vertical="center" wrapText="1"/>
    </xf>
    <xf numFmtId="0" fontId="6" fillId="0" borderId="8" xfId="0" quotePrefix="1" applyNumberFormat="1" applyFont="1" applyBorder="1" applyAlignment="1">
      <alignment horizontal="center" vertical="center" wrapText="1"/>
    </xf>
    <xf numFmtId="0" fontId="6" fillId="0" borderId="4" xfId="0" quotePrefix="1" applyNumberFormat="1" applyFont="1" applyBorder="1" applyAlignment="1">
      <alignment horizontal="center" vertical="center" wrapText="1"/>
    </xf>
    <xf numFmtId="0" fontId="6" fillId="0" borderId="9" xfId="0" quotePrefix="1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7" xfId="0" quotePrefix="1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3" xfId="0" quotePrefix="1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10" xfId="0" quotePrefix="1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center" vertical="center"/>
    </xf>
    <xf numFmtId="0" fontId="6" fillId="0" borderId="30" xfId="0" quotePrefix="1" applyNumberFormat="1" applyFont="1" applyBorder="1" applyAlignment="1">
      <alignment horizontal="center" vertical="center" wrapText="1"/>
    </xf>
    <xf numFmtId="0" fontId="6" fillId="0" borderId="23" xfId="0" quotePrefix="1" applyNumberFormat="1" applyFont="1" applyBorder="1" applyAlignment="1">
      <alignment horizontal="center" vertical="center" wrapText="1"/>
    </xf>
    <xf numFmtId="0" fontId="6" fillId="0" borderId="31" xfId="0" quotePrefix="1" applyNumberFormat="1" applyFont="1" applyBorder="1" applyAlignment="1">
      <alignment horizontal="center" vertical="center" wrapText="1"/>
    </xf>
    <xf numFmtId="0" fontId="6" fillId="0" borderId="25" xfId="0" quotePrefix="1" applyNumberFormat="1" applyFont="1" applyBorder="1" applyAlignment="1">
      <alignment horizontal="center" vertical="center" wrapText="1"/>
    </xf>
    <xf numFmtId="0" fontId="6" fillId="0" borderId="1" xfId="0" quotePrefix="1" applyNumberFormat="1" applyFont="1" applyBorder="1" applyAlignment="1">
      <alignment horizontal="center" vertical="center" wrapText="1"/>
    </xf>
    <xf numFmtId="0" fontId="6" fillId="0" borderId="29" xfId="0" quotePrefix="1" applyNumberFormat="1" applyFont="1" applyBorder="1" applyAlignment="1">
      <alignment horizontal="center" vertical="center" wrapText="1"/>
    </xf>
    <xf numFmtId="0" fontId="6" fillId="0" borderId="24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6" fillId="0" borderId="28" xfId="0" quotePrefix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6" fillId="0" borderId="30" xfId="0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4" fontId="3" fillId="0" borderId="0" xfId="0" applyNumberFormat="1" applyFont="1"/>
    <xf numFmtId="0" fontId="9" fillId="0" borderId="37" xfId="2" applyFont="1" applyFill="1" applyBorder="1" applyAlignment="1">
      <alignment wrapText="1"/>
    </xf>
    <xf numFmtId="0" fontId="10" fillId="0" borderId="37" xfId="0" applyFont="1" applyBorder="1"/>
    <xf numFmtId="4" fontId="11" fillId="0" borderId="30" xfId="0" applyNumberFormat="1" applyFont="1" applyBorder="1"/>
    <xf numFmtId="4" fontId="12" fillId="0" borderId="30" xfId="0" applyNumberFormat="1" applyFont="1" applyBorder="1"/>
    <xf numFmtId="164" fontId="12" fillId="0" borderId="31" xfId="1" applyNumberFormat="1" applyFont="1" applyBorder="1"/>
    <xf numFmtId="0" fontId="10" fillId="0" borderId="38" xfId="0" applyFont="1" applyBorder="1"/>
    <xf numFmtId="0" fontId="3" fillId="0" borderId="26" xfId="0" applyFont="1" applyBorder="1"/>
    <xf numFmtId="4" fontId="13" fillId="0" borderId="0" xfId="0" applyNumberFormat="1" applyFont="1" applyBorder="1" applyAlignment="1">
      <alignment horizontal="right"/>
    </xf>
    <xf numFmtId="2" fontId="3" fillId="0" borderId="0" xfId="0" applyNumberFormat="1" applyFont="1" applyBorder="1"/>
    <xf numFmtId="0" fontId="3" fillId="0" borderId="0" xfId="0" applyFont="1" applyBorder="1"/>
    <xf numFmtId="4" fontId="23" fillId="0" borderId="20" xfId="0" applyNumberFormat="1" applyFont="1" applyBorder="1" applyAlignment="1">
      <alignment horizontal="right" wrapText="1"/>
    </xf>
    <xf numFmtId="4" fontId="13" fillId="0" borderId="20" xfId="0" applyNumberFormat="1" applyFont="1" applyBorder="1" applyAlignment="1">
      <alignment horizontal="right"/>
    </xf>
    <xf numFmtId="4" fontId="17" fillId="0" borderId="39" xfId="0" applyNumberFormat="1" applyFont="1" applyBorder="1" applyAlignment="1">
      <alignment horizontal="right" wrapText="1"/>
    </xf>
    <xf numFmtId="164" fontId="12" fillId="0" borderId="20" xfId="1" applyNumberFormat="1" applyFont="1" applyBorder="1"/>
    <xf numFmtId="4" fontId="11" fillId="0" borderId="20" xfId="0" applyNumberFormat="1" applyFont="1" applyBorder="1"/>
    <xf numFmtId="10" fontId="12" fillId="0" borderId="20" xfId="0" applyNumberFormat="1" applyFont="1" applyBorder="1" applyAlignment="1">
      <alignment horizontal="right"/>
    </xf>
    <xf numFmtId="4" fontId="16" fillId="0" borderId="42" xfId="0" applyNumberFormat="1" applyFont="1" applyBorder="1" applyAlignment="1">
      <alignment horizontal="center"/>
    </xf>
    <xf numFmtId="2" fontId="16" fillId="0" borderId="28" xfId="0" applyNumberFormat="1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2" fontId="12" fillId="0" borderId="20" xfId="0" applyNumberFormat="1" applyFont="1" applyBorder="1"/>
    <xf numFmtId="10" fontId="12" fillId="0" borderId="20" xfId="0" applyNumberFormat="1" applyFont="1" applyBorder="1"/>
    <xf numFmtId="164" fontId="13" fillId="0" borderId="12" xfId="1" applyNumberFormat="1" applyFont="1" applyBorder="1"/>
    <xf numFmtId="0" fontId="21" fillId="0" borderId="45" xfId="2" applyFont="1" applyFill="1" applyBorder="1" applyAlignment="1">
      <alignment wrapText="1"/>
    </xf>
    <xf numFmtId="0" fontId="22" fillId="0" borderId="28" xfId="0" applyFont="1" applyBorder="1"/>
    <xf numFmtId="4" fontId="14" fillId="0" borderId="28" xfId="0" applyNumberFormat="1" applyFont="1" applyBorder="1"/>
    <xf numFmtId="4" fontId="13" fillId="0" borderId="28" xfId="0" applyNumberFormat="1" applyFont="1" applyBorder="1"/>
    <xf numFmtId="164" fontId="13" fillId="0" borderId="28" xfId="1" applyNumberFormat="1" applyFont="1" applyBorder="1"/>
    <xf numFmtId="2" fontId="20" fillId="0" borderId="46" xfId="0" applyNumberFormat="1" applyFont="1" applyBorder="1" applyAlignment="1">
      <alignment horizontal="center" wrapText="1"/>
    </xf>
    <xf numFmtId="2" fontId="20" fillId="0" borderId="44" xfId="0" applyNumberFormat="1" applyFont="1" applyBorder="1" applyAlignment="1">
      <alignment horizontal="center" wrapText="1"/>
    </xf>
    <xf numFmtId="4" fontId="13" fillId="0" borderId="0" xfId="0" applyNumberFormat="1" applyFont="1" applyBorder="1" applyAlignment="1">
      <alignment wrapText="1"/>
    </xf>
    <xf numFmtId="164" fontId="12" fillId="0" borderId="17" xfId="1" applyNumberFormat="1" applyFont="1" applyBorder="1"/>
    <xf numFmtId="10" fontId="12" fillId="0" borderId="17" xfId="0" applyNumberFormat="1" applyFont="1" applyBorder="1" applyAlignment="1">
      <alignment horizontal="right"/>
    </xf>
    <xf numFmtId="0" fontId="20" fillId="0" borderId="32" xfId="0" applyFont="1" applyBorder="1" applyAlignment="1">
      <alignment horizontal="center" wrapText="1"/>
    </xf>
    <xf numFmtId="0" fontId="20" fillId="0" borderId="33" xfId="0" applyFont="1" applyBorder="1" applyAlignment="1">
      <alignment horizontal="center" wrapText="1"/>
    </xf>
    <xf numFmtId="4" fontId="12" fillId="0" borderId="33" xfId="0" applyNumberFormat="1" applyFont="1" applyBorder="1" applyAlignment="1">
      <alignment horizontal="center" wrapText="1"/>
    </xf>
    <xf numFmtId="0" fontId="12" fillId="0" borderId="33" xfId="0" applyFont="1" applyBorder="1" applyAlignment="1">
      <alignment horizontal="center"/>
    </xf>
    <xf numFmtId="2" fontId="12" fillId="0" borderId="34" xfId="0" applyNumberFormat="1" applyFont="1" applyBorder="1" applyAlignment="1">
      <alignment horizontal="center"/>
    </xf>
    <xf numFmtId="4" fontId="13" fillId="0" borderId="34" xfId="0" applyNumberFormat="1" applyFont="1" applyBorder="1" applyAlignment="1">
      <alignment horizontal="right" wrapText="1"/>
    </xf>
    <xf numFmtId="4" fontId="13" fillId="0" borderId="3" xfId="0" applyNumberFormat="1" applyFont="1" applyBorder="1" applyAlignment="1">
      <alignment horizontal="center" wrapText="1"/>
    </xf>
    <xf numFmtId="2" fontId="13" fillId="0" borderId="20" xfId="0" applyNumberFormat="1" applyFont="1" applyBorder="1"/>
    <xf numFmtId="0" fontId="20" fillId="0" borderId="47" xfId="0" quotePrefix="1" applyNumberFormat="1" applyFont="1" applyBorder="1" applyAlignment="1">
      <alignment horizontal="center" vertical="center" wrapText="1"/>
    </xf>
    <xf numFmtId="0" fontId="20" fillId="0" borderId="27" xfId="0" quotePrefix="1" applyNumberFormat="1" applyFont="1" applyBorder="1" applyAlignment="1">
      <alignment horizontal="center" vertical="center" wrapText="1"/>
    </xf>
    <xf numFmtId="10" fontId="12" fillId="0" borderId="3" xfId="0" applyNumberFormat="1" applyFont="1" applyBorder="1" applyAlignment="1">
      <alignment horizontal="center"/>
    </xf>
    <xf numFmtId="0" fontId="24" fillId="0" borderId="40" xfId="0" applyFont="1" applyBorder="1" applyAlignment="1">
      <alignment horizontal="center" wrapText="1"/>
    </xf>
    <xf numFmtId="0" fontId="24" fillId="0" borderId="41" xfId="0" applyFont="1" applyBorder="1" applyAlignment="1">
      <alignment horizontal="center" wrapText="1"/>
    </xf>
    <xf numFmtId="0" fontId="24" fillId="0" borderId="39" xfId="0" applyFont="1" applyBorder="1" applyAlignment="1">
      <alignment horizontal="center" wrapText="1"/>
    </xf>
    <xf numFmtId="4" fontId="13" fillId="0" borderId="20" xfId="0" applyNumberFormat="1" applyFont="1" applyBorder="1"/>
    <xf numFmtId="4" fontId="13" fillId="0" borderId="17" xfId="0" applyNumberFormat="1" applyFont="1" applyBorder="1"/>
    <xf numFmtId="0" fontId="13" fillId="0" borderId="20" xfId="0" applyFont="1" applyBorder="1"/>
    <xf numFmtId="0" fontId="2" fillId="0" borderId="20" xfId="0" applyFont="1" applyBorder="1"/>
    <xf numFmtId="0" fontId="1" fillId="0" borderId="20" xfId="0" applyFont="1" applyBorder="1"/>
    <xf numFmtId="2" fontId="13" fillId="0" borderId="20" xfId="1" applyNumberFormat="1" applyFont="1" applyBorder="1"/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X31"/>
  <sheetViews>
    <sheetView topLeftCell="I1" zoomScaleNormal="100" workbookViewId="0">
      <pane ySplit="4" topLeftCell="A5" activePane="bottomLeft" state="frozen"/>
      <selection activeCell="A151" sqref="A151"/>
      <selection pane="bottomLeft" activeCell="W10" sqref="W10"/>
    </sheetView>
  </sheetViews>
  <sheetFormatPr defaultRowHeight="15" x14ac:dyDescent="0.25"/>
  <cols>
    <col min="1" max="1" width="3.140625" style="2" bestFit="1" customWidth="1"/>
    <col min="2" max="2" width="11.140625" style="2" customWidth="1"/>
    <col min="3" max="4" width="14.85546875" style="2" bestFit="1" customWidth="1"/>
    <col min="5" max="5" width="14" style="2" bestFit="1" customWidth="1"/>
    <col min="6" max="6" width="14.140625" style="2" customWidth="1"/>
    <col min="7" max="7" width="14" style="2" bestFit="1" customWidth="1"/>
    <col min="8" max="8" width="15.28515625" style="2" customWidth="1"/>
    <col min="9" max="10" width="14" style="2" bestFit="1" customWidth="1"/>
    <col min="11" max="11" width="16" style="2" bestFit="1" customWidth="1"/>
    <col min="12" max="12" width="15" style="2" bestFit="1" customWidth="1"/>
    <col min="13" max="13" width="15" style="2" customWidth="1"/>
    <col min="14" max="14" width="14.7109375" style="2" bestFit="1" customWidth="1"/>
    <col min="15" max="15" width="16.140625" style="2" customWidth="1"/>
    <col min="16" max="16" width="11.5703125" style="2" customWidth="1"/>
    <col min="17" max="17" width="7" style="2" customWidth="1"/>
    <col min="18" max="18" width="7.7109375" style="31" customWidth="1"/>
    <col min="19" max="19" width="7.7109375" style="2" customWidth="1"/>
    <col min="20" max="20" width="7.5703125" style="2" customWidth="1"/>
    <col min="21" max="21" width="7.7109375" style="2" customWidth="1"/>
    <col min="22" max="23" width="7.140625" style="2" customWidth="1"/>
    <col min="24" max="16384" width="9.140625" style="2"/>
  </cols>
  <sheetData>
    <row r="1" spans="1:23" ht="15.75" thickBot="1" x14ac:dyDescent="0.3">
      <c r="A1" s="50" t="s">
        <v>62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29"/>
    </row>
    <row r="2" spans="1:23" ht="15.75" thickBot="1" x14ac:dyDescent="0.3">
      <c r="A2" s="51" t="s">
        <v>0</v>
      </c>
      <c r="B2" s="53" t="s">
        <v>1</v>
      </c>
      <c r="C2" s="55" t="s">
        <v>2</v>
      </c>
      <c r="D2" s="57" t="s">
        <v>3</v>
      </c>
      <c r="E2" s="59" t="s">
        <v>4</v>
      </c>
      <c r="F2" s="59"/>
      <c r="G2" s="59"/>
      <c r="H2" s="51" t="s">
        <v>5</v>
      </c>
      <c r="I2" s="65" t="s">
        <v>4</v>
      </c>
      <c r="J2" s="66"/>
      <c r="K2" s="51" t="s">
        <v>6</v>
      </c>
      <c r="L2" s="67" t="s">
        <v>7</v>
      </c>
      <c r="M2" s="67"/>
      <c r="N2" s="60" t="s">
        <v>8</v>
      </c>
      <c r="O2" s="61" t="s">
        <v>9</v>
      </c>
      <c r="P2" s="61" t="s">
        <v>10</v>
      </c>
      <c r="Q2" s="60" t="s">
        <v>11</v>
      </c>
      <c r="R2" s="47" t="s">
        <v>12</v>
      </c>
      <c r="S2" s="48"/>
      <c r="T2" s="48"/>
      <c r="U2" s="48"/>
      <c r="V2" s="48"/>
      <c r="W2" s="49"/>
    </row>
    <row r="3" spans="1:23" ht="34.5" thickBot="1" x14ac:dyDescent="0.3">
      <c r="A3" s="52"/>
      <c r="B3" s="54"/>
      <c r="C3" s="56"/>
      <c r="D3" s="58"/>
      <c r="E3" s="3" t="s">
        <v>13</v>
      </c>
      <c r="F3" s="3" t="s">
        <v>14</v>
      </c>
      <c r="G3" s="3" t="s">
        <v>15</v>
      </c>
      <c r="H3" s="52"/>
      <c r="I3" s="3" t="s">
        <v>16</v>
      </c>
      <c r="J3" s="4" t="s">
        <v>17</v>
      </c>
      <c r="K3" s="52"/>
      <c r="L3" s="3" t="s">
        <v>18</v>
      </c>
      <c r="M3" s="28" t="s">
        <v>19</v>
      </c>
      <c r="N3" s="54"/>
      <c r="O3" s="62"/>
      <c r="P3" s="62"/>
      <c r="Q3" s="54"/>
      <c r="R3" s="40" t="s">
        <v>58</v>
      </c>
      <c r="S3" s="41" t="s">
        <v>20</v>
      </c>
      <c r="T3" s="41" t="s">
        <v>59</v>
      </c>
      <c r="U3" s="39" t="s">
        <v>61</v>
      </c>
      <c r="V3" s="34" t="s">
        <v>21</v>
      </c>
      <c r="W3" s="35" t="s">
        <v>60</v>
      </c>
    </row>
    <row r="4" spans="1:23" ht="15.75" thickBot="1" x14ac:dyDescent="0.3">
      <c r="A4" s="6">
        <v>4</v>
      </c>
      <c r="B4" s="7">
        <v>5</v>
      </c>
      <c r="C4" s="8">
        <v>6</v>
      </c>
      <c r="D4" s="6">
        <v>7</v>
      </c>
      <c r="E4" s="6">
        <v>8</v>
      </c>
      <c r="F4" s="6">
        <v>9</v>
      </c>
      <c r="G4" s="6">
        <v>10</v>
      </c>
      <c r="H4" s="6">
        <v>11</v>
      </c>
      <c r="I4" s="6">
        <v>12</v>
      </c>
      <c r="J4" s="6">
        <v>13</v>
      </c>
      <c r="K4" s="6">
        <v>14</v>
      </c>
      <c r="L4" s="6">
        <v>15</v>
      </c>
      <c r="M4" s="6">
        <v>16</v>
      </c>
      <c r="N4" s="6">
        <v>17</v>
      </c>
      <c r="O4" s="6">
        <v>18</v>
      </c>
      <c r="P4" s="9">
        <v>19</v>
      </c>
      <c r="Q4" s="7">
        <v>20</v>
      </c>
      <c r="R4" s="5">
        <v>21</v>
      </c>
      <c r="S4" s="9">
        <v>22</v>
      </c>
      <c r="T4" s="9">
        <v>23</v>
      </c>
      <c r="U4" s="38">
        <v>24</v>
      </c>
      <c r="V4" s="36">
        <v>25</v>
      </c>
      <c r="W4" s="37">
        <v>26</v>
      </c>
    </row>
    <row r="5" spans="1:23" ht="23.25" customHeight="1" thickBot="1" x14ac:dyDescent="0.3">
      <c r="A5" s="46"/>
      <c r="B5" s="127" t="s">
        <v>69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</row>
    <row r="6" spans="1:23" x14ac:dyDescent="0.25">
      <c r="A6" s="10" t="s">
        <v>22</v>
      </c>
      <c r="B6" s="11" t="s">
        <v>23</v>
      </c>
      <c r="C6" s="12">
        <v>1250090540.6800003</v>
      </c>
      <c r="D6" s="12">
        <f>C6-H6-K6</f>
        <v>806573936.40000033</v>
      </c>
      <c r="E6" s="13">
        <v>123746363</v>
      </c>
      <c r="F6" s="13">
        <v>586012870.21000004</v>
      </c>
      <c r="G6" s="13">
        <v>0</v>
      </c>
      <c r="H6" s="13">
        <v>153809774</v>
      </c>
      <c r="I6" s="13">
        <v>34334289</v>
      </c>
      <c r="J6" s="13">
        <v>55331298</v>
      </c>
      <c r="K6" s="13">
        <f>L6+M6</f>
        <v>289706830.27999997</v>
      </c>
      <c r="L6" s="13">
        <v>208350736.50999999</v>
      </c>
      <c r="M6" s="13">
        <v>81356093.769999981</v>
      </c>
      <c r="N6" s="13">
        <v>174901352.82000002</v>
      </c>
      <c r="O6" s="13">
        <v>291645639.18000001</v>
      </c>
      <c r="P6" s="13">
        <v>0</v>
      </c>
      <c r="Q6" s="14">
        <f>ROUND(O6/C6,3)</f>
        <v>0.23300000000000001</v>
      </c>
      <c r="R6" s="30" t="s">
        <v>50</v>
      </c>
      <c r="S6" s="15" t="s">
        <v>50</v>
      </c>
      <c r="T6" s="32"/>
      <c r="U6" s="125">
        <v>230.09</v>
      </c>
      <c r="V6" s="44">
        <v>256.2</v>
      </c>
      <c r="W6" s="129">
        <f>V6/U6</f>
        <v>1.1134773349558869</v>
      </c>
    </row>
    <row r="7" spans="1:23" ht="33" customHeight="1" x14ac:dyDescent="0.25">
      <c r="A7" s="10"/>
      <c r="B7" s="119" t="s">
        <v>64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1"/>
      <c r="V7" s="122"/>
      <c r="W7" s="123"/>
    </row>
    <row r="8" spans="1:23" x14ac:dyDescent="0.25">
      <c r="A8" s="10" t="s">
        <v>22</v>
      </c>
      <c r="B8" s="92" t="s">
        <v>24</v>
      </c>
      <c r="C8" s="12">
        <v>127477845.17999998</v>
      </c>
      <c r="D8" s="12">
        <f t="shared" ref="D8:D15" si="0">C8-H8-K8</f>
        <v>35686421.789999977</v>
      </c>
      <c r="E8" s="13">
        <v>17650793</v>
      </c>
      <c r="F8" s="13">
        <v>877892.99</v>
      </c>
      <c r="G8" s="13">
        <v>0</v>
      </c>
      <c r="H8" s="13">
        <v>61616587</v>
      </c>
      <c r="I8" s="13">
        <v>42550993</v>
      </c>
      <c r="J8" s="13">
        <v>12448970</v>
      </c>
      <c r="K8" s="13">
        <f t="shared" ref="K8:K15" si="1">L8+M8</f>
        <v>30174836.389999997</v>
      </c>
      <c r="L8" s="13">
        <v>26274497.049999997</v>
      </c>
      <c r="M8" s="13">
        <v>3900339.34</v>
      </c>
      <c r="N8" s="13">
        <v>3953414.42</v>
      </c>
      <c r="O8" s="13">
        <v>39443495.630000003</v>
      </c>
      <c r="P8" s="13">
        <v>0</v>
      </c>
      <c r="Q8" s="117">
        <f>ROUND(O8/C8,3)</f>
        <v>0.309</v>
      </c>
      <c r="R8" s="124">
        <v>317.61</v>
      </c>
      <c r="S8" s="15">
        <v>210.89</v>
      </c>
      <c r="T8" s="118">
        <f>S8/R8</f>
        <v>0.66399042851295609</v>
      </c>
      <c r="U8" s="42"/>
      <c r="V8" s="43"/>
      <c r="W8" s="1"/>
    </row>
    <row r="9" spans="1:23" x14ac:dyDescent="0.25">
      <c r="A9" s="10" t="s">
        <v>22</v>
      </c>
      <c r="B9" s="11" t="s">
        <v>25</v>
      </c>
      <c r="C9" s="12">
        <v>165333192.97000018</v>
      </c>
      <c r="D9" s="12">
        <f t="shared" si="0"/>
        <v>59626076.980000183</v>
      </c>
      <c r="E9" s="16">
        <v>22636310</v>
      </c>
      <c r="F9" s="16">
        <v>850065.85</v>
      </c>
      <c r="G9" s="16">
        <v>0</v>
      </c>
      <c r="H9" s="16">
        <v>87588306</v>
      </c>
      <c r="I9" s="16">
        <v>70232494</v>
      </c>
      <c r="J9" s="16">
        <v>11472206</v>
      </c>
      <c r="K9" s="16">
        <f t="shared" si="1"/>
        <v>18118809.989999998</v>
      </c>
      <c r="L9" s="16">
        <v>16395364.959999999</v>
      </c>
      <c r="M9" s="16">
        <v>1723445.0299999998</v>
      </c>
      <c r="N9" s="16">
        <v>1586352.1400000001</v>
      </c>
      <c r="O9" s="16">
        <v>21500000</v>
      </c>
      <c r="P9" s="16">
        <v>0</v>
      </c>
      <c r="Q9" s="100">
        <f t="shared" ref="Q9:Q16" si="2">ROUND(O9/C9,3)</f>
        <v>0.13</v>
      </c>
      <c r="R9" s="99">
        <v>317.61</v>
      </c>
      <c r="S9" s="17">
        <v>219.71</v>
      </c>
      <c r="T9" s="102">
        <f t="shared" ref="T9:T29" si="3">S9/R9</f>
        <v>0.69176033500204648</v>
      </c>
      <c r="U9" s="42"/>
      <c r="V9" s="43"/>
      <c r="W9" s="1"/>
    </row>
    <row r="10" spans="1:23" x14ac:dyDescent="0.25">
      <c r="A10" s="10" t="s">
        <v>22</v>
      </c>
      <c r="B10" s="11" t="s">
        <v>26</v>
      </c>
      <c r="C10" s="12">
        <v>120585491.75000001</v>
      </c>
      <c r="D10" s="12">
        <f t="shared" si="0"/>
        <v>43930618.400000013</v>
      </c>
      <c r="E10" s="16">
        <v>11207094</v>
      </c>
      <c r="F10" s="16">
        <v>573084.46</v>
      </c>
      <c r="G10" s="16">
        <v>0</v>
      </c>
      <c r="H10" s="16">
        <v>60677616</v>
      </c>
      <c r="I10" s="16">
        <v>45469300</v>
      </c>
      <c r="J10" s="16">
        <v>10018441</v>
      </c>
      <c r="K10" s="13">
        <f t="shared" si="1"/>
        <v>15977257.35</v>
      </c>
      <c r="L10" s="13">
        <v>12020316.959999999</v>
      </c>
      <c r="M10" s="16">
        <v>3956940.39</v>
      </c>
      <c r="N10" s="16">
        <v>411964.42</v>
      </c>
      <c r="O10" s="16">
        <v>55558562.5</v>
      </c>
      <c r="P10" s="16">
        <v>0</v>
      </c>
      <c r="Q10" s="14">
        <f t="shared" si="2"/>
        <v>0.46100000000000002</v>
      </c>
      <c r="R10" s="45">
        <v>317.61</v>
      </c>
      <c r="S10" s="17">
        <v>192.43</v>
      </c>
      <c r="T10" s="102">
        <f t="shared" si="3"/>
        <v>0.60586883284531345</v>
      </c>
      <c r="U10" s="42"/>
      <c r="V10" s="43"/>
      <c r="W10" s="1"/>
    </row>
    <row r="11" spans="1:23" x14ac:dyDescent="0.25">
      <c r="A11" s="10" t="s">
        <v>22</v>
      </c>
      <c r="B11" s="11" t="s">
        <v>27</v>
      </c>
      <c r="C11" s="12">
        <v>127058120.30999988</v>
      </c>
      <c r="D11" s="12">
        <f t="shared" si="0"/>
        <v>67945938.459999889</v>
      </c>
      <c r="E11" s="16">
        <v>44144700</v>
      </c>
      <c r="F11" s="16">
        <v>2937898.02</v>
      </c>
      <c r="G11" s="16">
        <v>0</v>
      </c>
      <c r="H11" s="16">
        <v>37263446</v>
      </c>
      <c r="I11" s="16">
        <v>27979427</v>
      </c>
      <c r="J11" s="16">
        <v>0</v>
      </c>
      <c r="K11" s="13">
        <f t="shared" si="1"/>
        <v>21848735.850000001</v>
      </c>
      <c r="L11" s="13">
        <v>16307788.700000001</v>
      </c>
      <c r="M11" s="16">
        <v>5540947.1500000004</v>
      </c>
      <c r="N11" s="16">
        <v>3579545.61</v>
      </c>
      <c r="O11" s="16">
        <v>700000</v>
      </c>
      <c r="P11" s="16">
        <v>0</v>
      </c>
      <c r="Q11" s="14">
        <f t="shared" si="2"/>
        <v>6.0000000000000001E-3</v>
      </c>
      <c r="R11" s="45">
        <v>317.61</v>
      </c>
      <c r="S11" s="17">
        <v>344.73</v>
      </c>
      <c r="T11" s="102">
        <f t="shared" si="3"/>
        <v>1.0853877396807405</v>
      </c>
      <c r="U11" s="42"/>
      <c r="V11" s="43"/>
      <c r="W11" s="1"/>
    </row>
    <row r="12" spans="1:23" x14ac:dyDescent="0.25">
      <c r="A12" s="10" t="s">
        <v>22</v>
      </c>
      <c r="B12" s="11" t="s">
        <v>28</v>
      </c>
      <c r="C12" s="12">
        <v>199641842.31999996</v>
      </c>
      <c r="D12" s="12">
        <f t="shared" si="0"/>
        <v>72626506.839999974</v>
      </c>
      <c r="E12" s="16">
        <v>42577712</v>
      </c>
      <c r="F12" s="16">
        <v>1870260.85</v>
      </c>
      <c r="G12" s="16">
        <v>0</v>
      </c>
      <c r="H12" s="16">
        <v>89366639</v>
      </c>
      <c r="I12" s="16">
        <v>71758406</v>
      </c>
      <c r="J12" s="16">
        <v>7506110</v>
      </c>
      <c r="K12" s="13">
        <f t="shared" si="1"/>
        <v>37648696.479999997</v>
      </c>
      <c r="L12" s="13">
        <v>22754927.449999999</v>
      </c>
      <c r="M12" s="16">
        <v>14893769.029999999</v>
      </c>
      <c r="N12" s="16">
        <v>5252149.5599999996</v>
      </c>
      <c r="O12" s="16">
        <v>39900000</v>
      </c>
      <c r="P12" s="16">
        <v>0</v>
      </c>
      <c r="Q12" s="14">
        <f t="shared" si="2"/>
        <v>0.2</v>
      </c>
      <c r="R12" s="45">
        <v>317.61</v>
      </c>
      <c r="S12" s="17">
        <v>257.77999999999997</v>
      </c>
      <c r="T12" s="102">
        <f t="shared" si="3"/>
        <v>0.81162431913352839</v>
      </c>
      <c r="U12" s="42"/>
      <c r="V12" s="43"/>
      <c r="W12" s="1"/>
    </row>
    <row r="13" spans="1:23" x14ac:dyDescent="0.25">
      <c r="A13" s="10" t="s">
        <v>22</v>
      </c>
      <c r="B13" s="11" t="s">
        <v>29</v>
      </c>
      <c r="C13" s="12">
        <v>114798120.91000003</v>
      </c>
      <c r="D13" s="12">
        <f t="shared" si="0"/>
        <v>35984967.560000032</v>
      </c>
      <c r="E13" s="16">
        <v>15033430</v>
      </c>
      <c r="F13" s="16">
        <v>501115.97</v>
      </c>
      <c r="G13" s="16">
        <v>0</v>
      </c>
      <c r="H13" s="16">
        <v>56818297</v>
      </c>
      <c r="I13" s="16">
        <v>45308370</v>
      </c>
      <c r="J13" s="16">
        <v>8377365</v>
      </c>
      <c r="K13" s="13">
        <f t="shared" si="1"/>
        <v>21994856.349999994</v>
      </c>
      <c r="L13" s="13">
        <v>18500507.839999996</v>
      </c>
      <c r="M13" s="16">
        <v>3494348.51</v>
      </c>
      <c r="N13" s="16">
        <v>3787860.5599999991</v>
      </c>
      <c r="O13" s="16">
        <v>19296788.559999999</v>
      </c>
      <c r="P13" s="16">
        <v>0</v>
      </c>
      <c r="Q13" s="14">
        <f t="shared" si="2"/>
        <v>0.16800000000000001</v>
      </c>
      <c r="R13" s="45">
        <v>317.61</v>
      </c>
      <c r="S13" s="17">
        <v>192.8</v>
      </c>
      <c r="T13" s="102">
        <f t="shared" si="3"/>
        <v>0.60703378357104631</v>
      </c>
      <c r="U13" s="42"/>
      <c r="V13" s="43"/>
      <c r="W13" s="1"/>
    </row>
    <row r="14" spans="1:23" x14ac:dyDescent="0.25">
      <c r="A14" s="10" t="s">
        <v>22</v>
      </c>
      <c r="B14" s="11" t="s">
        <v>30</v>
      </c>
      <c r="C14" s="12">
        <v>115043387.36</v>
      </c>
      <c r="D14" s="12">
        <f t="shared" si="0"/>
        <v>41287804.219999999</v>
      </c>
      <c r="E14" s="16">
        <v>19188472</v>
      </c>
      <c r="F14" s="16">
        <v>1596224.91</v>
      </c>
      <c r="G14" s="16">
        <v>0</v>
      </c>
      <c r="H14" s="16">
        <v>54538516</v>
      </c>
      <c r="I14" s="16">
        <v>44350337</v>
      </c>
      <c r="J14" s="16">
        <v>5099232</v>
      </c>
      <c r="K14" s="13">
        <f t="shared" si="1"/>
        <v>19217067.140000004</v>
      </c>
      <c r="L14" s="13">
        <v>17906664.110000003</v>
      </c>
      <c r="M14" s="16">
        <v>1310403.03</v>
      </c>
      <c r="N14" s="16">
        <v>2103492.0500000003</v>
      </c>
      <c r="O14" s="16">
        <v>10136500</v>
      </c>
      <c r="P14" s="16">
        <v>0</v>
      </c>
      <c r="Q14" s="14">
        <f t="shared" si="2"/>
        <v>8.7999999999999995E-2</v>
      </c>
      <c r="R14" s="45">
        <v>317.61</v>
      </c>
      <c r="S14" s="17">
        <v>249.49</v>
      </c>
      <c r="T14" s="102">
        <f t="shared" si="3"/>
        <v>0.78552312584616357</v>
      </c>
      <c r="U14" s="42"/>
      <c r="V14" s="43"/>
      <c r="W14" s="1"/>
    </row>
    <row r="15" spans="1:23" x14ac:dyDescent="0.25">
      <c r="A15" s="10" t="s">
        <v>22</v>
      </c>
      <c r="B15" s="11" t="s">
        <v>31</v>
      </c>
      <c r="C15" s="12">
        <v>108478015.31999996</v>
      </c>
      <c r="D15" s="12">
        <f t="shared" si="0"/>
        <v>36784736.249999963</v>
      </c>
      <c r="E15" s="16">
        <v>16497466</v>
      </c>
      <c r="F15" s="16">
        <v>598772.13</v>
      </c>
      <c r="G15" s="16">
        <v>0</v>
      </c>
      <c r="H15" s="16">
        <v>49467060</v>
      </c>
      <c r="I15" s="16">
        <v>37965537</v>
      </c>
      <c r="J15" s="16">
        <v>8729518</v>
      </c>
      <c r="K15" s="13">
        <f t="shared" si="1"/>
        <v>22226219.07</v>
      </c>
      <c r="L15" s="13">
        <v>15832322.390000001</v>
      </c>
      <c r="M15" s="16">
        <v>6393896.6799999997</v>
      </c>
      <c r="N15" s="16">
        <v>6872746.5099999988</v>
      </c>
      <c r="O15" s="16">
        <v>11529440</v>
      </c>
      <c r="P15" s="16">
        <v>0</v>
      </c>
      <c r="Q15" s="14">
        <f t="shared" si="2"/>
        <v>0.106</v>
      </c>
      <c r="R15" s="45">
        <v>317.61</v>
      </c>
      <c r="S15" s="17">
        <v>230.65</v>
      </c>
      <c r="T15" s="102">
        <f t="shared" si="3"/>
        <v>0.72620509429803848</v>
      </c>
      <c r="U15" s="42"/>
      <c r="V15" s="43"/>
      <c r="W15" s="1"/>
    </row>
    <row r="16" spans="1:23" x14ac:dyDescent="0.25">
      <c r="A16" s="10" t="s">
        <v>22</v>
      </c>
      <c r="B16" s="11" t="s">
        <v>32</v>
      </c>
      <c r="C16" s="12">
        <v>97732865.419999987</v>
      </c>
      <c r="D16" s="12">
        <f t="shared" ref="D16:D22" si="4">C16-H16-K16</f>
        <v>26051888.499999985</v>
      </c>
      <c r="E16" s="16">
        <v>14850214</v>
      </c>
      <c r="F16" s="16">
        <v>564169.06999999995</v>
      </c>
      <c r="G16" s="16">
        <v>0</v>
      </c>
      <c r="H16" s="16">
        <v>56501123</v>
      </c>
      <c r="I16" s="16">
        <v>42533132</v>
      </c>
      <c r="J16" s="16">
        <v>10847765</v>
      </c>
      <c r="K16" s="13">
        <f t="shared" ref="K16:K22" si="5">L16+M16</f>
        <v>15179853.920000004</v>
      </c>
      <c r="L16" s="13">
        <v>13135037.270000003</v>
      </c>
      <c r="M16" s="16">
        <v>2044816.65</v>
      </c>
      <c r="N16" s="16">
        <v>2575738.0299999998</v>
      </c>
      <c r="O16" s="16">
        <v>32258096.280000001</v>
      </c>
      <c r="P16" s="16">
        <v>0</v>
      </c>
      <c r="Q16" s="14">
        <f t="shared" si="2"/>
        <v>0.33</v>
      </c>
      <c r="R16" s="45">
        <v>317.61</v>
      </c>
      <c r="S16" s="17">
        <v>217.38</v>
      </c>
      <c r="T16" s="102">
        <f t="shared" si="3"/>
        <v>0.68442429394540472</v>
      </c>
      <c r="U16" s="42"/>
      <c r="V16" s="43"/>
      <c r="W16" s="1"/>
    </row>
    <row r="17" spans="1:24" x14ac:dyDescent="0.25">
      <c r="A17" s="10" t="s">
        <v>22</v>
      </c>
      <c r="B17" s="11" t="s">
        <v>33</v>
      </c>
      <c r="C17" s="12">
        <v>61940431.380000003</v>
      </c>
      <c r="D17" s="12">
        <f t="shared" si="4"/>
        <v>23709338.660000004</v>
      </c>
      <c r="E17" s="16">
        <v>7505563</v>
      </c>
      <c r="F17" s="16">
        <v>248738.52</v>
      </c>
      <c r="G17" s="16">
        <v>0</v>
      </c>
      <c r="H17" s="16">
        <v>24476316</v>
      </c>
      <c r="I17" s="16">
        <v>13102246</v>
      </c>
      <c r="J17" s="16">
        <v>8393580</v>
      </c>
      <c r="K17" s="13">
        <f t="shared" si="5"/>
        <v>13754776.720000001</v>
      </c>
      <c r="L17" s="13">
        <v>10984351.09</v>
      </c>
      <c r="M17" s="16">
        <v>2770425.6300000004</v>
      </c>
      <c r="N17" s="16">
        <v>3720069.59</v>
      </c>
      <c r="O17" s="16">
        <v>13236527</v>
      </c>
      <c r="P17" s="16">
        <v>0</v>
      </c>
      <c r="Q17" s="14">
        <f t="shared" ref="Q17:Q23" si="6">ROUND(O17/C17,3)</f>
        <v>0.214</v>
      </c>
      <c r="R17" s="45">
        <v>317.61</v>
      </c>
      <c r="S17" s="17">
        <v>188.64</v>
      </c>
      <c r="T17" s="102">
        <f t="shared" si="3"/>
        <v>0.59393595919523934</v>
      </c>
      <c r="U17" s="42"/>
      <c r="V17" s="43"/>
    </row>
    <row r="18" spans="1:24" x14ac:dyDescent="0.25">
      <c r="A18" s="10" t="s">
        <v>22</v>
      </c>
      <c r="B18" s="11" t="s">
        <v>34</v>
      </c>
      <c r="C18" s="12">
        <v>107941822.17000003</v>
      </c>
      <c r="D18" s="12">
        <f t="shared" si="4"/>
        <v>48069191.100000024</v>
      </c>
      <c r="E18" s="16">
        <v>25453106</v>
      </c>
      <c r="F18" s="16">
        <v>1092191.3500000001</v>
      </c>
      <c r="G18" s="16">
        <v>0</v>
      </c>
      <c r="H18" s="16">
        <v>39643455</v>
      </c>
      <c r="I18" s="16">
        <v>29871750</v>
      </c>
      <c r="J18" s="16">
        <v>5227808</v>
      </c>
      <c r="K18" s="13">
        <f t="shared" si="5"/>
        <v>20229176.070000004</v>
      </c>
      <c r="L18" s="13">
        <v>16955050.970000003</v>
      </c>
      <c r="M18" s="16">
        <v>3274125.1</v>
      </c>
      <c r="N18" s="16">
        <v>3539806.2200000007</v>
      </c>
      <c r="O18" s="16">
        <v>13200000</v>
      </c>
      <c r="P18" s="16">
        <v>0</v>
      </c>
      <c r="Q18" s="14">
        <f t="shared" si="6"/>
        <v>0.122</v>
      </c>
      <c r="R18" s="45">
        <v>317.61</v>
      </c>
      <c r="S18" s="17">
        <v>257.57</v>
      </c>
      <c r="T18" s="102">
        <f t="shared" si="3"/>
        <v>0.81096313088378824</v>
      </c>
      <c r="U18" s="42"/>
      <c r="V18" s="43"/>
    </row>
    <row r="19" spans="1:24" x14ac:dyDescent="0.25">
      <c r="A19" s="10" t="s">
        <v>22</v>
      </c>
      <c r="B19" s="11" t="s">
        <v>35</v>
      </c>
      <c r="C19" s="12">
        <v>150817715.02000007</v>
      </c>
      <c r="D19" s="12">
        <f t="shared" si="4"/>
        <v>77000064.090000063</v>
      </c>
      <c r="E19" s="16">
        <v>25121314</v>
      </c>
      <c r="F19" s="16">
        <v>929264.37</v>
      </c>
      <c r="G19" s="16">
        <v>0</v>
      </c>
      <c r="H19" s="16">
        <v>37066911</v>
      </c>
      <c r="I19" s="16">
        <v>20182587</v>
      </c>
      <c r="J19" s="16">
        <v>7245056</v>
      </c>
      <c r="K19" s="13">
        <f t="shared" si="5"/>
        <v>36750739.93</v>
      </c>
      <c r="L19" s="13">
        <v>24791882.02</v>
      </c>
      <c r="M19" s="16">
        <v>11958857.91</v>
      </c>
      <c r="N19" s="16">
        <v>3272773.4</v>
      </c>
      <c r="O19" s="16">
        <v>24504942</v>
      </c>
      <c r="P19" s="16">
        <v>0</v>
      </c>
      <c r="Q19" s="14">
        <f t="shared" si="6"/>
        <v>0.16200000000000001</v>
      </c>
      <c r="R19" s="45">
        <v>317.61</v>
      </c>
      <c r="S19" s="17">
        <v>239.99</v>
      </c>
      <c r="T19" s="102">
        <f t="shared" si="3"/>
        <v>0.75561222883410473</v>
      </c>
      <c r="U19" s="42"/>
      <c r="V19" s="43"/>
    </row>
    <row r="20" spans="1:24" x14ac:dyDescent="0.25">
      <c r="A20" s="10" t="s">
        <v>22</v>
      </c>
      <c r="B20" s="11" t="s">
        <v>36</v>
      </c>
      <c r="C20" s="12">
        <v>188010422.59999999</v>
      </c>
      <c r="D20" s="12">
        <f t="shared" si="4"/>
        <v>70948343.25</v>
      </c>
      <c r="E20" s="16">
        <v>30999803</v>
      </c>
      <c r="F20" s="16">
        <v>1420733.79</v>
      </c>
      <c r="G20" s="16">
        <v>0</v>
      </c>
      <c r="H20" s="16">
        <v>90566908</v>
      </c>
      <c r="I20" s="16">
        <v>71464695</v>
      </c>
      <c r="J20" s="16">
        <v>9898523</v>
      </c>
      <c r="K20" s="13">
        <f t="shared" si="5"/>
        <v>26495171.350000001</v>
      </c>
      <c r="L20" s="13">
        <v>22504542.000000004</v>
      </c>
      <c r="M20" s="16">
        <v>3990629.3499999996</v>
      </c>
      <c r="N20" s="16">
        <v>1696489.54</v>
      </c>
      <c r="O20" s="16">
        <v>50536388.32</v>
      </c>
      <c r="P20" s="16">
        <v>0</v>
      </c>
      <c r="Q20" s="14">
        <f t="shared" si="6"/>
        <v>0.26900000000000002</v>
      </c>
      <c r="R20" s="45">
        <v>317.61</v>
      </c>
      <c r="S20" s="17">
        <v>231.81</v>
      </c>
      <c r="T20" s="102">
        <f t="shared" si="3"/>
        <v>0.72985737224898461</v>
      </c>
      <c r="U20" s="42"/>
      <c r="V20" s="43"/>
    </row>
    <row r="21" spans="1:24" x14ac:dyDescent="0.25">
      <c r="A21" s="10" t="s">
        <v>22</v>
      </c>
      <c r="B21" s="11" t="s">
        <v>37</v>
      </c>
      <c r="C21" s="12">
        <v>185427382.78</v>
      </c>
      <c r="D21" s="12">
        <f t="shared" si="4"/>
        <v>73683732.189999998</v>
      </c>
      <c r="E21" s="16">
        <v>28448784</v>
      </c>
      <c r="F21" s="16">
        <v>1798978.07</v>
      </c>
      <c r="G21" s="16">
        <v>0</v>
      </c>
      <c r="H21" s="16">
        <v>80148166</v>
      </c>
      <c r="I21" s="16">
        <v>65905732</v>
      </c>
      <c r="J21" s="16">
        <v>7987662</v>
      </c>
      <c r="K21" s="13">
        <f t="shared" si="5"/>
        <v>31595484.590000004</v>
      </c>
      <c r="L21" s="13">
        <v>28953264.330000002</v>
      </c>
      <c r="M21" s="16">
        <v>2642220.2599999998</v>
      </c>
      <c r="N21" s="16">
        <v>3200700.62</v>
      </c>
      <c r="O21" s="16">
        <v>42500000</v>
      </c>
      <c r="P21" s="16">
        <v>0</v>
      </c>
      <c r="Q21" s="14">
        <f t="shared" si="6"/>
        <v>0.22900000000000001</v>
      </c>
      <c r="R21" s="45">
        <v>317.61</v>
      </c>
      <c r="S21" s="17">
        <v>240.92</v>
      </c>
      <c r="T21" s="102">
        <f t="shared" si="3"/>
        <v>0.75854034822581151</v>
      </c>
      <c r="U21" s="42"/>
      <c r="V21" s="43"/>
    </row>
    <row r="22" spans="1:24" x14ac:dyDescent="0.25">
      <c r="A22" s="10" t="s">
        <v>22</v>
      </c>
      <c r="B22" s="11" t="s">
        <v>38</v>
      </c>
      <c r="C22" s="12">
        <v>274747205.59000003</v>
      </c>
      <c r="D22" s="12">
        <f t="shared" si="4"/>
        <v>111315416.49000002</v>
      </c>
      <c r="E22" s="16">
        <v>65508391</v>
      </c>
      <c r="F22" s="16">
        <v>1871807.36</v>
      </c>
      <c r="G22" s="16">
        <v>0</v>
      </c>
      <c r="H22" s="16">
        <v>123844527</v>
      </c>
      <c r="I22" s="16">
        <v>97305998</v>
      </c>
      <c r="J22" s="16">
        <v>11102957</v>
      </c>
      <c r="K22" s="13">
        <f t="shared" si="5"/>
        <v>39587262.100000009</v>
      </c>
      <c r="L22" s="13">
        <v>31888158.560000006</v>
      </c>
      <c r="M22" s="16">
        <v>7699103.54</v>
      </c>
      <c r="N22" s="16">
        <v>3426999.35</v>
      </c>
      <c r="O22" s="16">
        <v>19471000</v>
      </c>
      <c r="P22" s="16">
        <v>0</v>
      </c>
      <c r="Q22" s="14">
        <f t="shared" si="6"/>
        <v>7.0999999999999994E-2</v>
      </c>
      <c r="R22" s="45">
        <v>317.61</v>
      </c>
      <c r="S22" s="17">
        <v>260.98</v>
      </c>
      <c r="T22" s="102">
        <f t="shared" si="3"/>
        <v>0.82169956865338001</v>
      </c>
      <c r="U22" s="42"/>
      <c r="V22" s="43"/>
    </row>
    <row r="23" spans="1:24" ht="15.75" thickBot="1" x14ac:dyDescent="0.3">
      <c r="A23" s="87" t="s">
        <v>22</v>
      </c>
      <c r="B23" s="88" t="s">
        <v>39</v>
      </c>
      <c r="C23" s="89">
        <v>65359866.190000013</v>
      </c>
      <c r="D23" s="89">
        <f t="shared" ref="D23:D29" si="7">C23-H23-K23</f>
        <v>15438090.900000013</v>
      </c>
      <c r="E23" s="20">
        <v>7211712</v>
      </c>
      <c r="F23" s="20">
        <v>386486.13</v>
      </c>
      <c r="G23" s="20">
        <v>0</v>
      </c>
      <c r="H23" s="20">
        <v>40333773</v>
      </c>
      <c r="I23" s="20">
        <v>20426812</v>
      </c>
      <c r="J23" s="20">
        <v>7471407</v>
      </c>
      <c r="K23" s="90">
        <f t="shared" ref="K23:K29" si="8">L23+M23</f>
        <v>9588002.2899999991</v>
      </c>
      <c r="L23" s="90">
        <v>9528002.2899999991</v>
      </c>
      <c r="M23" s="20">
        <v>60000</v>
      </c>
      <c r="N23" s="20">
        <v>1950647.27</v>
      </c>
      <c r="O23" s="20">
        <v>5660000</v>
      </c>
      <c r="P23" s="20">
        <v>0</v>
      </c>
      <c r="Q23" s="91">
        <f t="shared" si="6"/>
        <v>8.6999999999999994E-2</v>
      </c>
      <c r="R23" s="45">
        <v>317.61</v>
      </c>
      <c r="S23" s="17">
        <v>165.49</v>
      </c>
      <c r="T23" s="102">
        <f t="shared" si="3"/>
        <v>0.5210478259500646</v>
      </c>
      <c r="U23" s="42"/>
      <c r="V23" s="43"/>
    </row>
    <row r="24" spans="1:24" s="93" customFormat="1" ht="15.75" thickBot="1" x14ac:dyDescent="0.3">
      <c r="A24" s="109"/>
      <c r="B24" s="110"/>
      <c r="C24" s="111">
        <f>SUM(C8:C23)</f>
        <v>2210393727.2700005</v>
      </c>
      <c r="D24" s="111">
        <f>SUM(D8:D23)</f>
        <v>840089135.68000019</v>
      </c>
      <c r="E24" s="112">
        <f>SUM(E8:E23)</f>
        <v>394034864</v>
      </c>
      <c r="F24" s="112">
        <f>SUM(F8:F23)</f>
        <v>18117683.839999996</v>
      </c>
      <c r="G24" s="112">
        <f>SUM(G8:G23)</f>
        <v>0</v>
      </c>
      <c r="H24" s="112">
        <f>SUM(H8:H23)</f>
        <v>989917646</v>
      </c>
      <c r="I24" s="112">
        <f>SUM(I8:I23)</f>
        <v>746407816</v>
      </c>
      <c r="J24" s="112">
        <f>SUM(J8:J23)</f>
        <v>131826600</v>
      </c>
      <c r="K24" s="112">
        <f>SUM(K8:K23)</f>
        <v>380386945.59000009</v>
      </c>
      <c r="L24" s="112">
        <f>SUM(L8:L23)</f>
        <v>304732677.99000007</v>
      </c>
      <c r="M24" s="112">
        <f>SUM(M8:M23)</f>
        <v>75654267.600000009</v>
      </c>
      <c r="N24" s="112">
        <f>SUM(N8:N23)</f>
        <v>50930749.289999999</v>
      </c>
      <c r="O24" s="112">
        <f>SUM(O8:O23)</f>
        <v>399431740.29000002</v>
      </c>
      <c r="P24" s="112">
        <f>SUM(P8:P23)</f>
        <v>0</v>
      </c>
      <c r="Q24" s="113">
        <f>ROUND(O24/O24,3)</f>
        <v>1</v>
      </c>
      <c r="R24" s="97"/>
      <c r="S24" s="98"/>
      <c r="T24" s="98"/>
      <c r="U24" s="94"/>
      <c r="V24" s="95"/>
      <c r="W24" s="96"/>
      <c r="X24" s="96"/>
    </row>
    <row r="25" spans="1:24" s="96" customFormat="1" ht="27.75" customHeight="1" x14ac:dyDescent="0.25">
      <c r="A25" s="114" t="s">
        <v>65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U25" s="103" t="s">
        <v>67</v>
      </c>
      <c r="V25" s="104" t="s">
        <v>68</v>
      </c>
      <c r="W25" s="105" t="s">
        <v>66</v>
      </c>
    </row>
    <row r="26" spans="1:24" x14ac:dyDescent="0.25">
      <c r="A26" s="10" t="s">
        <v>22</v>
      </c>
      <c r="B26" s="11" t="s">
        <v>40</v>
      </c>
      <c r="C26" s="101">
        <v>4305802203.8599968</v>
      </c>
      <c r="D26" s="101">
        <f t="shared" si="7"/>
        <v>2613963280.1999969</v>
      </c>
      <c r="E26" s="16">
        <v>1095720624</v>
      </c>
      <c r="F26" s="16">
        <v>144577659.38</v>
      </c>
      <c r="G26" s="16">
        <v>530426188.56</v>
      </c>
      <c r="H26" s="16">
        <v>755165739</v>
      </c>
      <c r="I26" s="16">
        <v>598979066</v>
      </c>
      <c r="J26" s="16">
        <v>0</v>
      </c>
      <c r="K26" s="16">
        <f t="shared" si="8"/>
        <v>936673184.65999985</v>
      </c>
      <c r="L26" s="16">
        <v>796394927.39999986</v>
      </c>
      <c r="M26" s="16">
        <v>140278257.25999996</v>
      </c>
      <c r="N26" s="16">
        <v>113537946.10999995</v>
      </c>
      <c r="O26" s="16">
        <v>1066497359.52</v>
      </c>
      <c r="P26" s="16">
        <v>1390908.47</v>
      </c>
      <c r="Q26" s="100">
        <f t="shared" ref="Q26:Q30" si="9">ROUND(O26/C26,3)</f>
        <v>0.248</v>
      </c>
      <c r="R26" s="99">
        <v>317.61</v>
      </c>
      <c r="S26" s="17">
        <v>483.35</v>
      </c>
      <c r="T26" s="102">
        <f t="shared" si="3"/>
        <v>1.521834954818803</v>
      </c>
      <c r="U26" s="17">
        <v>3145.44</v>
      </c>
      <c r="V26" s="126">
        <v>2098.2199999999998</v>
      </c>
      <c r="W26" s="107">
        <f>U26/V26</f>
        <v>1.4990992364956965</v>
      </c>
    </row>
    <row r="27" spans="1:24" x14ac:dyDescent="0.25">
      <c r="A27" s="10" t="s">
        <v>22</v>
      </c>
      <c r="B27" s="11" t="s">
        <v>41</v>
      </c>
      <c r="C27" s="12">
        <v>2029391881.4099996</v>
      </c>
      <c r="D27" s="12">
        <f t="shared" si="7"/>
        <v>1229484515.8799996</v>
      </c>
      <c r="E27" s="16">
        <v>540402207</v>
      </c>
      <c r="F27" s="16">
        <v>45018770.050000004</v>
      </c>
      <c r="G27" s="16">
        <v>169699287.77000001</v>
      </c>
      <c r="H27" s="16">
        <v>370862397</v>
      </c>
      <c r="I27" s="16">
        <v>288680742</v>
      </c>
      <c r="J27" s="16">
        <v>0</v>
      </c>
      <c r="K27" s="16">
        <f t="shared" si="8"/>
        <v>429044968.52999991</v>
      </c>
      <c r="L27" s="16">
        <v>399470152.27999991</v>
      </c>
      <c r="M27" s="16">
        <v>29574816.249999996</v>
      </c>
      <c r="N27" s="16">
        <v>40145243.309999987</v>
      </c>
      <c r="O27" s="16">
        <v>925806585.50999999</v>
      </c>
      <c r="P27" s="16">
        <v>41.61</v>
      </c>
      <c r="Q27" s="100">
        <f t="shared" si="9"/>
        <v>0.45600000000000002</v>
      </c>
      <c r="R27" s="99">
        <v>317.61</v>
      </c>
      <c r="S27" s="17">
        <v>437.26</v>
      </c>
      <c r="T27" s="102">
        <f>S27/R27</f>
        <v>1.3767198765781934</v>
      </c>
      <c r="U27" s="17">
        <v>2471.5300000000002</v>
      </c>
      <c r="V27" s="106"/>
      <c r="W27" s="107">
        <f>U27/V26</f>
        <v>1.1779174729056059</v>
      </c>
    </row>
    <row r="28" spans="1:24" x14ac:dyDescent="0.25">
      <c r="A28" s="10" t="s">
        <v>22</v>
      </c>
      <c r="B28" s="11" t="s">
        <v>42</v>
      </c>
      <c r="C28" s="12">
        <v>738017633.73000038</v>
      </c>
      <c r="D28" s="12">
        <f t="shared" si="7"/>
        <v>334210850.35000038</v>
      </c>
      <c r="E28" s="16">
        <v>134993150</v>
      </c>
      <c r="F28" s="16">
        <v>9177922.4700000007</v>
      </c>
      <c r="G28" s="16">
        <v>58300298.560000002</v>
      </c>
      <c r="H28" s="16">
        <v>194129461</v>
      </c>
      <c r="I28" s="16">
        <v>159753759</v>
      </c>
      <c r="J28" s="16">
        <v>5033339</v>
      </c>
      <c r="K28" s="13">
        <f t="shared" si="8"/>
        <v>209677322.38</v>
      </c>
      <c r="L28" s="13">
        <v>167291861.18000001</v>
      </c>
      <c r="M28" s="16">
        <v>42385461.199999996</v>
      </c>
      <c r="N28" s="16">
        <v>15527285.439999998</v>
      </c>
      <c r="O28" s="16">
        <v>297632000</v>
      </c>
      <c r="P28" s="16">
        <v>0</v>
      </c>
      <c r="Q28" s="14">
        <f t="shared" si="9"/>
        <v>0.40300000000000002</v>
      </c>
      <c r="R28" s="45">
        <v>317.61</v>
      </c>
      <c r="S28" s="17">
        <v>305.97000000000003</v>
      </c>
      <c r="T28" s="102">
        <f t="shared" si="3"/>
        <v>0.96335127987154057</v>
      </c>
      <c r="U28" s="17">
        <v>1871.11</v>
      </c>
      <c r="V28" s="106"/>
      <c r="W28" s="107">
        <f>U28/V26</f>
        <v>0.89176063520507864</v>
      </c>
    </row>
    <row r="29" spans="1:24" ht="15.75" thickBot="1" x14ac:dyDescent="0.3">
      <c r="A29" s="18" t="s">
        <v>22</v>
      </c>
      <c r="B29" s="19" t="s">
        <v>43</v>
      </c>
      <c r="C29" s="12">
        <v>428153831.2500003</v>
      </c>
      <c r="D29" s="12">
        <f t="shared" si="7"/>
        <v>295418968.24000031</v>
      </c>
      <c r="E29" s="20">
        <v>114710039</v>
      </c>
      <c r="F29" s="20">
        <v>18396083.02</v>
      </c>
      <c r="G29" s="20">
        <v>23907264.07</v>
      </c>
      <c r="H29" s="20">
        <v>58897469</v>
      </c>
      <c r="I29" s="20">
        <v>42570961</v>
      </c>
      <c r="J29" s="20">
        <v>0</v>
      </c>
      <c r="K29" s="13">
        <f t="shared" si="8"/>
        <v>73837394.010000005</v>
      </c>
      <c r="L29" s="13">
        <v>54499655.500000007</v>
      </c>
      <c r="M29" s="20">
        <v>19337738.509999998</v>
      </c>
      <c r="N29" s="20">
        <v>19422322.02</v>
      </c>
      <c r="O29" s="20">
        <v>69899999.879999995</v>
      </c>
      <c r="P29" s="20">
        <v>0</v>
      </c>
      <c r="Q29" s="14">
        <f t="shared" si="9"/>
        <v>0.16300000000000001</v>
      </c>
      <c r="R29" s="45">
        <v>317.61</v>
      </c>
      <c r="S29" s="17">
        <v>679.93</v>
      </c>
      <c r="T29" s="102">
        <f t="shared" si="3"/>
        <v>2.1407701268851733</v>
      </c>
      <c r="U29" s="17">
        <v>3522.18</v>
      </c>
      <c r="V29" s="106"/>
      <c r="W29" s="107">
        <f>U29/V26</f>
        <v>1.678651428353557</v>
      </c>
    </row>
    <row r="30" spans="1:24" ht="18.75" customHeight="1" thickBot="1" x14ac:dyDescent="0.3">
      <c r="A30" s="63"/>
      <c r="B30" s="64"/>
      <c r="C30" s="21">
        <f>SUM(C26:C29)</f>
        <v>7501365550.2499971</v>
      </c>
      <c r="D30" s="22">
        <f>SUM(D26:D29)</f>
        <v>4473077614.6699972</v>
      </c>
      <c r="E30" s="21">
        <f>SUM(E26:E29)</f>
        <v>1885826020</v>
      </c>
      <c r="F30" s="21">
        <f>SUM(F26:F29)</f>
        <v>217170434.92000002</v>
      </c>
      <c r="G30" s="21">
        <f>SUM(G26:G29)</f>
        <v>782333038.96000016</v>
      </c>
      <c r="H30" s="21">
        <f>SUM(H26:H29)</f>
        <v>1379055066</v>
      </c>
      <c r="I30" s="21">
        <f>SUM(I26:I29)</f>
        <v>1089984528</v>
      </c>
      <c r="J30" s="21">
        <f>SUM(J26:J29)</f>
        <v>5033339</v>
      </c>
      <c r="K30" s="21">
        <f>SUM(K26:K29)</f>
        <v>1649232869.5799997</v>
      </c>
      <c r="L30" s="21">
        <f>SUM(L26:L29)</f>
        <v>1417656596.3599999</v>
      </c>
      <c r="M30" s="21">
        <f>SUM(M26:M29)</f>
        <v>231576273.21999994</v>
      </c>
      <c r="N30" s="21">
        <f>SUM(N26:N29)</f>
        <v>188632796.87999997</v>
      </c>
      <c r="O30" s="21">
        <f>SUM(O26:O29)</f>
        <v>2359835944.9099998</v>
      </c>
      <c r="P30" s="21">
        <f>SUM(P26:P29)</f>
        <v>1390950.08</v>
      </c>
      <c r="Q30" s="108">
        <f t="shared" si="9"/>
        <v>0.315</v>
      </c>
      <c r="R30" s="116"/>
      <c r="S30" s="33"/>
      <c r="T30" s="33"/>
      <c r="U30" s="33"/>
    </row>
    <row r="31" spans="1:24" x14ac:dyDescent="0.25">
      <c r="C31" s="86"/>
      <c r="D31" s="86"/>
      <c r="E31" s="86"/>
      <c r="L31" s="23"/>
    </row>
  </sheetData>
  <mergeCells count="19">
    <mergeCell ref="A30:B30"/>
    <mergeCell ref="I2:J2"/>
    <mergeCell ref="K2:K3"/>
    <mergeCell ref="L2:M2"/>
    <mergeCell ref="N2:N3"/>
    <mergeCell ref="A25:T25"/>
    <mergeCell ref="B7:T7"/>
    <mergeCell ref="B5:W5"/>
    <mergeCell ref="R2:W2"/>
    <mergeCell ref="A1:Q1"/>
    <mergeCell ref="A2:A3"/>
    <mergeCell ref="B2:B3"/>
    <mergeCell ref="C2:C3"/>
    <mergeCell ref="D2:D3"/>
    <mergeCell ref="E2:G2"/>
    <mergeCell ref="H2:H3"/>
    <mergeCell ref="Q2:Q3"/>
    <mergeCell ref="O2:O3"/>
    <mergeCell ref="P2:P3"/>
  </mergeCells>
  <pageMargins left="0" right="0" top="0" bottom="0" header="0" footer="0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31"/>
  <sheetViews>
    <sheetView tabSelected="1" workbookViewId="0">
      <pane xSplit="2" ySplit="5" topLeftCell="D6" activePane="bottomRight" state="frozen"/>
      <selection activeCell="A151" sqref="A151"/>
      <selection pane="topRight" activeCell="A151" sqref="A151"/>
      <selection pane="bottomLeft" activeCell="A151" sqref="A151"/>
      <selection pane="bottomRight" activeCell="N31" sqref="N31"/>
    </sheetView>
  </sheetViews>
  <sheetFormatPr defaultRowHeight="15" x14ac:dyDescent="0.25"/>
  <cols>
    <col min="1" max="1" width="3.140625" style="2" bestFit="1" customWidth="1"/>
    <col min="2" max="2" width="18.42578125" style="2" bestFit="1" customWidth="1"/>
    <col min="3" max="4" width="14.85546875" style="2" bestFit="1" customWidth="1"/>
    <col min="5" max="5" width="16" style="2" bestFit="1" customWidth="1"/>
    <col min="6" max="6" width="15" style="2" bestFit="1" customWidth="1"/>
    <col min="7" max="7" width="15.85546875" style="2" bestFit="1" customWidth="1"/>
    <col min="8" max="8" width="15.28515625" style="2" customWidth="1"/>
    <col min="9" max="9" width="13.140625" style="2" bestFit="1" customWidth="1"/>
    <col min="10" max="10" width="11.7109375" style="2" bestFit="1" customWidth="1"/>
    <col min="11" max="11" width="12.42578125" style="2" bestFit="1" customWidth="1"/>
    <col min="12" max="12" width="11.7109375" style="2" bestFit="1" customWidth="1"/>
    <col min="13" max="13" width="14" style="2" customWidth="1"/>
    <col min="14" max="14" width="14" style="2" bestFit="1" customWidth="1"/>
    <col min="15" max="15" width="12.85546875" style="2" customWidth="1"/>
    <col min="16" max="16384" width="9.140625" style="2"/>
  </cols>
  <sheetData>
    <row r="1" spans="1:15" ht="28.15" customHeight="1" thickBot="1" x14ac:dyDescent="0.3">
      <c r="A1" s="68" t="s">
        <v>63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x14ac:dyDescent="0.25">
      <c r="A2" s="51" t="s">
        <v>0</v>
      </c>
      <c r="B2" s="53" t="s">
        <v>1</v>
      </c>
      <c r="C2" s="73" t="s">
        <v>44</v>
      </c>
      <c r="D2" s="76" t="s">
        <v>7</v>
      </c>
      <c r="E2" s="76"/>
      <c r="F2" s="77" t="s">
        <v>45</v>
      </c>
      <c r="G2" s="78" t="s">
        <v>4</v>
      </c>
      <c r="H2" s="79"/>
      <c r="I2" s="79"/>
      <c r="J2" s="79"/>
      <c r="K2" s="79"/>
      <c r="L2" s="80"/>
      <c r="M2" s="51" t="s">
        <v>46</v>
      </c>
      <c r="N2" s="51" t="s">
        <v>51</v>
      </c>
      <c r="O2" s="53" t="s">
        <v>52</v>
      </c>
    </row>
    <row r="3" spans="1:15" x14ac:dyDescent="0.25">
      <c r="A3" s="69"/>
      <c r="B3" s="71"/>
      <c r="C3" s="74"/>
      <c r="D3" s="81" t="s">
        <v>47</v>
      </c>
      <c r="E3" s="70" t="s">
        <v>48</v>
      </c>
      <c r="F3" s="69"/>
      <c r="G3" s="69" t="s">
        <v>49</v>
      </c>
      <c r="H3" s="83" t="s">
        <v>7</v>
      </c>
      <c r="I3" s="84"/>
      <c r="J3" s="84"/>
      <c r="K3" s="84"/>
      <c r="L3" s="85"/>
      <c r="M3" s="69"/>
      <c r="N3" s="69"/>
      <c r="O3" s="71"/>
    </row>
    <row r="4" spans="1:15" ht="34.5" thickBot="1" x14ac:dyDescent="0.3">
      <c r="A4" s="70"/>
      <c r="B4" s="72"/>
      <c r="C4" s="75"/>
      <c r="D4" s="82"/>
      <c r="E4" s="69"/>
      <c r="F4" s="69"/>
      <c r="G4" s="69"/>
      <c r="H4" s="27" t="s">
        <v>53</v>
      </c>
      <c r="I4" s="27" t="s">
        <v>54</v>
      </c>
      <c r="J4" s="27" t="s">
        <v>55</v>
      </c>
      <c r="K4" s="27" t="s">
        <v>56</v>
      </c>
      <c r="L4" s="27" t="s">
        <v>57</v>
      </c>
      <c r="M4" s="70"/>
      <c r="N4" s="70"/>
      <c r="O4" s="72"/>
    </row>
    <row r="5" spans="1:15" s="24" customFormat="1" ht="15.75" thickBot="1" x14ac:dyDescent="0.3">
      <c r="A5" s="6">
        <v>4</v>
      </c>
      <c r="B5" s="7">
        <v>5</v>
      </c>
      <c r="C5" s="8">
        <v>6</v>
      </c>
      <c r="D5" s="6">
        <v>7</v>
      </c>
      <c r="E5" s="6">
        <v>8</v>
      </c>
      <c r="F5" s="6">
        <v>9</v>
      </c>
      <c r="G5" s="6">
        <v>10</v>
      </c>
      <c r="H5" s="6">
        <v>11</v>
      </c>
      <c r="I5" s="6">
        <v>12</v>
      </c>
      <c r="J5" s="6">
        <v>13</v>
      </c>
      <c r="K5" s="6">
        <v>14</v>
      </c>
      <c r="L5" s="6">
        <v>15</v>
      </c>
      <c r="M5" s="6">
        <v>16</v>
      </c>
      <c r="N5" s="6">
        <v>17</v>
      </c>
      <c r="O5" s="7">
        <v>18</v>
      </c>
    </row>
    <row r="6" spans="1:15" s="24" customFormat="1" ht="15.75" x14ac:dyDescent="0.25">
      <c r="A6" s="46"/>
      <c r="B6" s="127" t="s">
        <v>70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</row>
    <row r="7" spans="1:15" x14ac:dyDescent="0.25">
      <c r="A7" s="25" t="s">
        <v>22</v>
      </c>
      <c r="B7" s="25" t="s">
        <v>23</v>
      </c>
      <c r="C7" s="13">
        <v>1158531905.2400012</v>
      </c>
      <c r="D7" s="13">
        <v>865555083.42000115</v>
      </c>
      <c r="E7" s="13">
        <v>292976821.82000005</v>
      </c>
      <c r="F7" s="13">
        <v>49592703.170000017</v>
      </c>
      <c r="G7" s="13">
        <f>SUM(H7:L7)</f>
        <v>865256.01</v>
      </c>
      <c r="H7" s="13">
        <v>0</v>
      </c>
      <c r="I7" s="13">
        <v>0</v>
      </c>
      <c r="J7" s="13">
        <v>0</v>
      </c>
      <c r="K7" s="13">
        <v>865256.01</v>
      </c>
      <c r="L7" s="13">
        <v>0</v>
      </c>
      <c r="M7" s="13">
        <v>1560179.12</v>
      </c>
      <c r="N7" s="13">
        <v>112622834.39000005</v>
      </c>
      <c r="O7" s="13">
        <v>972653.06</v>
      </c>
    </row>
    <row r="8" spans="1:15" ht="15.75" x14ac:dyDescent="0.25">
      <c r="A8" s="25"/>
      <c r="B8" s="130" t="s">
        <v>64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2"/>
    </row>
    <row r="9" spans="1:15" x14ac:dyDescent="0.25">
      <c r="A9" s="26" t="s">
        <v>22</v>
      </c>
      <c r="B9" s="26" t="s">
        <v>24</v>
      </c>
      <c r="C9" s="16">
        <v>119427582.84</v>
      </c>
      <c r="D9" s="16">
        <v>105378399.23</v>
      </c>
      <c r="E9" s="16">
        <v>14049183.610000001</v>
      </c>
      <c r="F9" s="16">
        <v>50568383.840000018</v>
      </c>
      <c r="G9" s="13">
        <f t="shared" ref="G9:G16" si="0">SUM(H9:L9)</f>
        <v>281640.92</v>
      </c>
      <c r="H9" s="16">
        <v>0</v>
      </c>
      <c r="I9" s="16">
        <v>0</v>
      </c>
      <c r="J9" s="16">
        <v>0</v>
      </c>
      <c r="K9" s="16">
        <v>281640.92</v>
      </c>
      <c r="L9" s="16">
        <v>0</v>
      </c>
      <c r="M9" s="16">
        <v>233560</v>
      </c>
      <c r="N9" s="16">
        <v>7867672.0100000007</v>
      </c>
      <c r="O9" s="16">
        <v>319227.84000000003</v>
      </c>
    </row>
    <row r="10" spans="1:15" x14ac:dyDescent="0.25">
      <c r="A10" s="26" t="s">
        <v>22</v>
      </c>
      <c r="B10" s="26" t="s">
        <v>25</v>
      </c>
      <c r="C10" s="16">
        <v>143736948.59000012</v>
      </c>
      <c r="D10" s="16">
        <v>129095263.27000013</v>
      </c>
      <c r="E10" s="16">
        <v>14641685.319999998</v>
      </c>
      <c r="F10" s="16">
        <v>80129982.799999997</v>
      </c>
      <c r="G10" s="13">
        <f t="shared" si="0"/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7340162.0800000001</v>
      </c>
      <c r="N10" s="16">
        <v>11233191.73</v>
      </c>
      <c r="O10" s="16">
        <v>461019.93000000005</v>
      </c>
    </row>
    <row r="11" spans="1:15" x14ac:dyDescent="0.25">
      <c r="A11" s="26" t="s">
        <v>22</v>
      </c>
      <c r="B11" s="26" t="s">
        <v>26</v>
      </c>
      <c r="C11" s="16">
        <v>113946311.92999989</v>
      </c>
      <c r="D11" s="16">
        <v>101764265.06999989</v>
      </c>
      <c r="E11" s="16">
        <v>12182046.859999999</v>
      </c>
      <c r="F11" s="16">
        <v>57364294.780000016</v>
      </c>
      <c r="G11" s="13">
        <f t="shared" si="0"/>
        <v>508785.94</v>
      </c>
      <c r="H11" s="16">
        <v>0</v>
      </c>
      <c r="I11" s="16">
        <v>0</v>
      </c>
      <c r="J11" s="16">
        <v>0</v>
      </c>
      <c r="K11" s="16">
        <v>508785.94</v>
      </c>
      <c r="L11" s="16">
        <v>0</v>
      </c>
      <c r="M11" s="16">
        <v>1468890.42</v>
      </c>
      <c r="N11" s="16">
        <v>7752257.0800000001</v>
      </c>
      <c r="O11" s="16">
        <v>303621.21000000002</v>
      </c>
    </row>
    <row r="12" spans="1:15" x14ac:dyDescent="0.25">
      <c r="A12" s="26" t="s">
        <v>22</v>
      </c>
      <c r="B12" s="26" t="s">
        <v>27</v>
      </c>
      <c r="C12" s="16">
        <v>119742243.18000001</v>
      </c>
      <c r="D12" s="16">
        <v>91489588.75</v>
      </c>
      <c r="E12" s="16">
        <v>28252654.430000003</v>
      </c>
      <c r="F12" s="16">
        <v>39148393.650000006</v>
      </c>
      <c r="G12" s="13">
        <f t="shared" si="0"/>
        <v>237600.45</v>
      </c>
      <c r="H12" s="16">
        <v>0</v>
      </c>
      <c r="I12" s="16">
        <v>0</v>
      </c>
      <c r="J12" s="16">
        <v>0</v>
      </c>
      <c r="K12" s="16">
        <v>237600.45</v>
      </c>
      <c r="L12" s="16">
        <v>0</v>
      </c>
      <c r="M12" s="16">
        <v>4542930.6899999995</v>
      </c>
      <c r="N12" s="16">
        <v>15068764.110000001</v>
      </c>
      <c r="O12" s="16">
        <v>421019</v>
      </c>
    </row>
    <row r="13" spans="1:15" x14ac:dyDescent="0.25">
      <c r="A13" s="26" t="s">
        <v>22</v>
      </c>
      <c r="B13" s="26" t="s">
        <v>28</v>
      </c>
      <c r="C13" s="16">
        <v>176960248.77999997</v>
      </c>
      <c r="D13" s="16">
        <v>156808467.41999996</v>
      </c>
      <c r="E13" s="16">
        <v>20151781.359999999</v>
      </c>
      <c r="F13" s="16">
        <v>74342414.229999974</v>
      </c>
      <c r="G13" s="13">
        <f t="shared" si="0"/>
        <v>1126496.3799999999</v>
      </c>
      <c r="H13" s="16">
        <v>0</v>
      </c>
      <c r="I13" s="16">
        <v>0</v>
      </c>
      <c r="J13" s="16">
        <v>0</v>
      </c>
      <c r="K13" s="16">
        <v>1126496.3799999999</v>
      </c>
      <c r="L13" s="16">
        <v>0</v>
      </c>
      <c r="M13" s="16">
        <v>100165.62</v>
      </c>
      <c r="N13" s="16">
        <v>21394610.260000002</v>
      </c>
      <c r="O13" s="16">
        <v>589351.28</v>
      </c>
    </row>
    <row r="14" spans="1:15" x14ac:dyDescent="0.25">
      <c r="A14" s="26" t="s">
        <v>22</v>
      </c>
      <c r="B14" s="26" t="s">
        <v>29</v>
      </c>
      <c r="C14" s="16">
        <v>113282266.04000007</v>
      </c>
      <c r="D14" s="16">
        <v>96421509.720000058</v>
      </c>
      <c r="E14" s="16">
        <v>16860756.32</v>
      </c>
      <c r="F14" s="16">
        <v>49738102.660000011</v>
      </c>
      <c r="G14" s="13">
        <f t="shared" si="0"/>
        <v>454748.80999999994</v>
      </c>
      <c r="H14" s="16">
        <v>0</v>
      </c>
      <c r="I14" s="16">
        <v>0</v>
      </c>
      <c r="J14" s="16">
        <v>0</v>
      </c>
      <c r="K14" s="16">
        <v>454748.80999999994</v>
      </c>
      <c r="L14" s="16">
        <v>0</v>
      </c>
      <c r="M14" s="16">
        <v>2251437.6900000004</v>
      </c>
      <c r="N14" s="16">
        <v>7076282.580000001</v>
      </c>
      <c r="O14" s="16">
        <v>363427.92</v>
      </c>
    </row>
    <row r="15" spans="1:15" x14ac:dyDescent="0.25">
      <c r="A15" s="26" t="s">
        <v>22</v>
      </c>
      <c r="B15" s="26" t="s">
        <v>30</v>
      </c>
      <c r="C15" s="16">
        <v>108098239.33000004</v>
      </c>
      <c r="D15" s="16">
        <v>100896537.87000005</v>
      </c>
      <c r="E15" s="16">
        <v>7201701.46</v>
      </c>
      <c r="F15" s="16">
        <v>46341542.100000031</v>
      </c>
      <c r="G15" s="13">
        <f t="shared" si="0"/>
        <v>175219.18</v>
      </c>
      <c r="H15" s="16">
        <v>0</v>
      </c>
      <c r="I15" s="16">
        <v>0</v>
      </c>
      <c r="J15" s="16">
        <v>0</v>
      </c>
      <c r="K15" s="16">
        <v>175219.18</v>
      </c>
      <c r="L15" s="16">
        <v>0</v>
      </c>
      <c r="M15" s="16">
        <v>30000</v>
      </c>
      <c r="N15" s="16">
        <v>7997444.6500000004</v>
      </c>
      <c r="O15" s="16">
        <v>519983.88</v>
      </c>
    </row>
    <row r="16" spans="1:15" x14ac:dyDescent="0.25">
      <c r="A16" s="26" t="s">
        <v>22</v>
      </c>
      <c r="B16" s="26" t="s">
        <v>31</v>
      </c>
      <c r="C16" s="16">
        <v>103227802.48000006</v>
      </c>
      <c r="D16" s="16">
        <v>90054841.060000062</v>
      </c>
      <c r="E16" s="16">
        <v>13172961.419999998</v>
      </c>
      <c r="F16" s="16">
        <v>43496509.830000021</v>
      </c>
      <c r="G16" s="13">
        <f t="shared" si="0"/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759619.03999999992</v>
      </c>
      <c r="N16" s="16">
        <v>8669246.3100000005</v>
      </c>
      <c r="O16" s="16">
        <v>350217.34</v>
      </c>
    </row>
    <row r="17" spans="1:15" x14ac:dyDescent="0.25">
      <c r="A17" s="26" t="s">
        <v>22</v>
      </c>
      <c r="B17" s="26" t="s">
        <v>32</v>
      </c>
      <c r="C17" s="16">
        <v>92408197.969999924</v>
      </c>
      <c r="D17" s="16">
        <v>89582174.429999918</v>
      </c>
      <c r="E17" s="16">
        <v>2826023.54</v>
      </c>
      <c r="F17" s="16">
        <v>54895975.570000015</v>
      </c>
      <c r="G17" s="13">
        <f t="shared" ref="G17:G23" si="1">SUM(H17:L17)</f>
        <v>269216.25</v>
      </c>
      <c r="H17" s="16">
        <v>0</v>
      </c>
      <c r="I17" s="16">
        <v>0</v>
      </c>
      <c r="J17" s="16">
        <v>0</v>
      </c>
      <c r="K17" s="16">
        <v>269216.25</v>
      </c>
      <c r="L17" s="16">
        <v>0</v>
      </c>
      <c r="M17" s="16">
        <v>1082370.18</v>
      </c>
      <c r="N17" s="16">
        <v>6897182.7200000007</v>
      </c>
      <c r="O17" s="16">
        <v>311023.78000000003</v>
      </c>
    </row>
    <row r="18" spans="1:15" x14ac:dyDescent="0.25">
      <c r="A18" s="26" t="s">
        <v>22</v>
      </c>
      <c r="B18" s="26" t="s">
        <v>33</v>
      </c>
      <c r="C18" s="16">
        <v>56162069.959999934</v>
      </c>
      <c r="D18" s="16">
        <v>48828997.439999931</v>
      </c>
      <c r="E18" s="16">
        <v>7333072.5200000005</v>
      </c>
      <c r="F18" s="16">
        <v>17401696.270000003</v>
      </c>
      <c r="G18" s="13">
        <f t="shared" si="1"/>
        <v>575244.87</v>
      </c>
      <c r="H18" s="16">
        <v>0</v>
      </c>
      <c r="I18" s="16">
        <v>0</v>
      </c>
      <c r="J18" s="16">
        <v>0</v>
      </c>
      <c r="K18" s="16">
        <v>575244.87</v>
      </c>
      <c r="L18" s="16">
        <v>0</v>
      </c>
      <c r="M18" s="16">
        <v>0</v>
      </c>
      <c r="N18" s="16">
        <v>6113205.4699999988</v>
      </c>
      <c r="O18" s="16">
        <v>214159.56000000003</v>
      </c>
    </row>
    <row r="19" spans="1:15" x14ac:dyDescent="0.25">
      <c r="A19" s="26" t="s">
        <v>22</v>
      </c>
      <c r="B19" s="26" t="s">
        <v>34</v>
      </c>
      <c r="C19" s="16">
        <v>98267054.88000001</v>
      </c>
      <c r="D19" s="16">
        <v>91664550.680000007</v>
      </c>
      <c r="E19" s="16">
        <v>6602504.1999999993</v>
      </c>
      <c r="F19" s="16">
        <v>37129545.469999999</v>
      </c>
      <c r="G19" s="13">
        <f t="shared" si="1"/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394558.56</v>
      </c>
      <c r="N19" s="16">
        <v>11490516.310000001</v>
      </c>
      <c r="O19" s="16">
        <v>297272.02999999997</v>
      </c>
    </row>
    <row r="20" spans="1:15" x14ac:dyDescent="0.25">
      <c r="A20" s="26" t="s">
        <v>22</v>
      </c>
      <c r="B20" s="26" t="s">
        <v>35</v>
      </c>
      <c r="C20" s="16">
        <v>145839803.19</v>
      </c>
      <c r="D20" s="16">
        <v>104084192.47999999</v>
      </c>
      <c r="E20" s="16">
        <v>41755610.710000008</v>
      </c>
      <c r="F20" s="16">
        <v>24824566.159999989</v>
      </c>
      <c r="G20" s="13">
        <f t="shared" si="1"/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679575.57000000007</v>
      </c>
      <c r="N20" s="16">
        <v>10412621.690000003</v>
      </c>
      <c r="O20" s="16">
        <v>498764.49000000005</v>
      </c>
    </row>
    <row r="21" spans="1:15" x14ac:dyDescent="0.25">
      <c r="A21" s="26" t="s">
        <v>22</v>
      </c>
      <c r="B21" s="26" t="s">
        <v>36</v>
      </c>
      <c r="C21" s="16">
        <v>192034757.43999994</v>
      </c>
      <c r="D21" s="16">
        <v>166089392.93999994</v>
      </c>
      <c r="E21" s="16">
        <v>25945364.5</v>
      </c>
      <c r="F21" s="16">
        <v>78354284.370000139</v>
      </c>
      <c r="G21" s="13">
        <f t="shared" si="1"/>
        <v>850109.2699999999</v>
      </c>
      <c r="H21" s="16">
        <v>0</v>
      </c>
      <c r="I21" s="16">
        <v>0</v>
      </c>
      <c r="J21" s="16">
        <v>0</v>
      </c>
      <c r="K21" s="16">
        <v>850109.2699999999</v>
      </c>
      <c r="L21" s="16">
        <v>0</v>
      </c>
      <c r="M21" s="16">
        <v>383676.15</v>
      </c>
      <c r="N21" s="16">
        <v>16034730.010000002</v>
      </c>
      <c r="O21" s="16">
        <v>444936.94000000006</v>
      </c>
    </row>
    <row r="22" spans="1:15" x14ac:dyDescent="0.25">
      <c r="A22" s="26" t="s">
        <v>22</v>
      </c>
      <c r="B22" s="26" t="s">
        <v>37</v>
      </c>
      <c r="C22" s="16">
        <v>181487432.17999989</v>
      </c>
      <c r="D22" s="16">
        <v>169408191.79999989</v>
      </c>
      <c r="E22" s="16">
        <v>12079240.379999999</v>
      </c>
      <c r="F22" s="16">
        <v>79669774.25</v>
      </c>
      <c r="G22" s="13">
        <f t="shared" si="1"/>
        <v>2872400.1300000004</v>
      </c>
      <c r="H22" s="16">
        <v>0</v>
      </c>
      <c r="I22" s="16">
        <v>0</v>
      </c>
      <c r="J22" s="16">
        <v>0</v>
      </c>
      <c r="K22" s="16">
        <v>2872400.1300000004</v>
      </c>
      <c r="L22" s="16">
        <v>0</v>
      </c>
      <c r="M22" s="16">
        <v>773204.3600000001</v>
      </c>
      <c r="N22" s="16">
        <v>14554848.510000002</v>
      </c>
      <c r="O22" s="16">
        <v>485213.89999999997</v>
      </c>
    </row>
    <row r="23" spans="1:15" x14ac:dyDescent="0.25">
      <c r="A23" s="26" t="s">
        <v>22</v>
      </c>
      <c r="B23" s="26" t="s">
        <v>38</v>
      </c>
      <c r="C23" s="16">
        <v>247684429.13000023</v>
      </c>
      <c r="D23" s="16">
        <v>218307386.77000025</v>
      </c>
      <c r="E23" s="16">
        <v>29377042.359999992</v>
      </c>
      <c r="F23" s="16">
        <v>110641199.38000001</v>
      </c>
      <c r="G23" s="13">
        <f t="shared" si="1"/>
        <v>1947109.5299999996</v>
      </c>
      <c r="H23" s="16">
        <v>0</v>
      </c>
      <c r="I23" s="16">
        <v>0</v>
      </c>
      <c r="J23" s="16">
        <v>0</v>
      </c>
      <c r="K23" s="16">
        <v>1947109.5299999996</v>
      </c>
      <c r="L23" s="16">
        <v>0</v>
      </c>
      <c r="M23" s="16">
        <v>3644779.72</v>
      </c>
      <c r="N23" s="16">
        <v>23800111.719999999</v>
      </c>
      <c r="O23" s="16">
        <v>587262.84000000008</v>
      </c>
    </row>
    <row r="24" spans="1:15" x14ac:dyDescent="0.25">
      <c r="A24" s="26" t="s">
        <v>22</v>
      </c>
      <c r="B24" s="26" t="s">
        <v>39</v>
      </c>
      <c r="C24" s="16">
        <v>68963089.260000005</v>
      </c>
      <c r="D24" s="16">
        <v>49874162.050000004</v>
      </c>
      <c r="E24" s="16">
        <v>19088927.210000001</v>
      </c>
      <c r="F24" s="16">
        <v>25241269.760000009</v>
      </c>
      <c r="G24" s="13">
        <f t="shared" ref="G24:G30" si="2">SUM(H24:L24)</f>
        <v>447123.36</v>
      </c>
      <c r="H24" s="16">
        <v>0</v>
      </c>
      <c r="I24" s="16">
        <v>0</v>
      </c>
      <c r="J24" s="16">
        <v>0</v>
      </c>
      <c r="K24" s="16">
        <v>447123.36</v>
      </c>
      <c r="L24" s="16">
        <v>0</v>
      </c>
      <c r="M24" s="16">
        <v>181350</v>
      </c>
      <c r="N24" s="16">
        <v>5409244.419999999</v>
      </c>
      <c r="O24" s="16">
        <v>289794.87999999995</v>
      </c>
    </row>
    <row r="25" spans="1:15" x14ac:dyDescent="0.25">
      <c r="A25" s="26"/>
      <c r="B25" s="135" t="s">
        <v>71</v>
      </c>
      <c r="C25" s="133">
        <f>SUM(C9:C24)</f>
        <v>2081268477.1800001</v>
      </c>
      <c r="D25" s="133">
        <f>SUM(D9:D24)</f>
        <v>1809747920.9800003</v>
      </c>
      <c r="E25" s="133">
        <f>SUM(E9:E24)</f>
        <v>271520556.19999999</v>
      </c>
      <c r="F25" s="133">
        <f>SUM(F9:F24)</f>
        <v>869287935.12000012</v>
      </c>
      <c r="G25" s="134">
        <f>SUM(G9:G24)</f>
        <v>9745695.0899999999</v>
      </c>
      <c r="H25" s="133">
        <f>SUM(H9:H24)</f>
        <v>0</v>
      </c>
      <c r="I25" s="133">
        <f>SUM(I9:I24)</f>
        <v>0</v>
      </c>
      <c r="J25" s="133">
        <f>SUM(J9:J24)</f>
        <v>0</v>
      </c>
      <c r="K25" s="133">
        <f>SUM(K9:K24)</f>
        <v>9745695.0899999999</v>
      </c>
      <c r="L25" s="133">
        <f>SUM(L9:L24)</f>
        <v>0</v>
      </c>
      <c r="M25" s="133">
        <f>SUM(M9:M24)</f>
        <v>23866280.079999994</v>
      </c>
      <c r="N25" s="133">
        <f>SUM(N9:N24)</f>
        <v>181771929.57999998</v>
      </c>
      <c r="O25" s="133">
        <f>SUM(O9:O24)</f>
        <v>6456296.8200000003</v>
      </c>
    </row>
    <row r="26" spans="1:15" ht="15.75" x14ac:dyDescent="0.25">
      <c r="A26" s="26"/>
      <c r="B26" s="130" t="s">
        <v>65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2"/>
    </row>
    <row r="27" spans="1:15" x14ac:dyDescent="0.25">
      <c r="A27" s="26" t="s">
        <v>22</v>
      </c>
      <c r="B27" s="26" t="s">
        <v>40</v>
      </c>
      <c r="C27" s="16">
        <v>4166812607.6400003</v>
      </c>
      <c r="D27" s="16">
        <v>3600003959.8800006</v>
      </c>
      <c r="E27" s="16">
        <v>566808647.75999975</v>
      </c>
      <c r="F27" s="16">
        <v>1285625661.1099994</v>
      </c>
      <c r="G27" s="13">
        <f t="shared" si="2"/>
        <v>253536430.34999993</v>
      </c>
      <c r="H27" s="16">
        <v>213701596.37999997</v>
      </c>
      <c r="I27" s="16">
        <v>23581224.420000002</v>
      </c>
      <c r="J27" s="16">
        <v>1992157.95</v>
      </c>
      <c r="K27" s="16">
        <v>10313170.369999997</v>
      </c>
      <c r="L27" s="16">
        <v>3948281.23</v>
      </c>
      <c r="M27" s="16">
        <v>75316332.399999991</v>
      </c>
      <c r="N27" s="16">
        <v>134868113.93000004</v>
      </c>
      <c r="O27" s="16">
        <v>1811034.8599999999</v>
      </c>
    </row>
    <row r="28" spans="1:15" x14ac:dyDescent="0.25">
      <c r="A28" s="26" t="s">
        <v>22</v>
      </c>
      <c r="B28" s="26" t="s">
        <v>41</v>
      </c>
      <c r="C28" s="16">
        <v>1921283251.0900023</v>
      </c>
      <c r="D28" s="16">
        <v>1732202390.5600023</v>
      </c>
      <c r="E28" s="16">
        <v>189080860.52999994</v>
      </c>
      <c r="F28" s="16">
        <v>562667089.71000063</v>
      </c>
      <c r="G28" s="13">
        <f t="shared" si="2"/>
        <v>95279623.260000005</v>
      </c>
      <c r="H28" s="16">
        <v>85662104.039999992</v>
      </c>
      <c r="I28" s="16">
        <v>5516230.5</v>
      </c>
      <c r="J28" s="16">
        <v>999133.53999999992</v>
      </c>
      <c r="K28" s="16">
        <v>284705.78000000003</v>
      </c>
      <c r="L28" s="16">
        <v>2817449.4</v>
      </c>
      <c r="M28" s="16">
        <v>15757864.260000002</v>
      </c>
      <c r="N28" s="16">
        <v>83981921.089999989</v>
      </c>
      <c r="O28" s="16">
        <v>953370.6</v>
      </c>
    </row>
    <row r="29" spans="1:15" x14ac:dyDescent="0.25">
      <c r="A29" s="26" t="s">
        <v>22</v>
      </c>
      <c r="B29" s="26" t="s">
        <v>42</v>
      </c>
      <c r="C29" s="16">
        <v>695477106.72000039</v>
      </c>
      <c r="D29" s="16">
        <v>615489641.50000036</v>
      </c>
      <c r="E29" s="16">
        <v>79987465.219999984</v>
      </c>
      <c r="F29" s="16">
        <v>245824664.56999981</v>
      </c>
      <c r="G29" s="13">
        <f t="shared" si="2"/>
        <v>47298878.590000004</v>
      </c>
      <c r="H29" s="16">
        <v>45373755.530000009</v>
      </c>
      <c r="I29" s="16">
        <v>421682.56</v>
      </c>
      <c r="J29" s="16">
        <v>64654.51</v>
      </c>
      <c r="K29" s="16">
        <v>1396959.44</v>
      </c>
      <c r="L29" s="16">
        <v>41826.550000000003</v>
      </c>
      <c r="M29" s="16">
        <v>4818559.7500000009</v>
      </c>
      <c r="N29" s="16">
        <v>26506664.690000005</v>
      </c>
      <c r="O29" s="16">
        <v>587048.25999999989</v>
      </c>
    </row>
    <row r="30" spans="1:15" x14ac:dyDescent="0.25">
      <c r="A30" s="26" t="s">
        <v>22</v>
      </c>
      <c r="B30" s="26" t="s">
        <v>43</v>
      </c>
      <c r="C30" s="16">
        <v>403154617.85000026</v>
      </c>
      <c r="D30" s="16">
        <v>325848918.47000027</v>
      </c>
      <c r="E30" s="16">
        <v>77305699.38000001</v>
      </c>
      <c r="F30" s="16">
        <v>85515331.520000041</v>
      </c>
      <c r="G30" s="13">
        <f t="shared" si="2"/>
        <v>13348003.779999999</v>
      </c>
      <c r="H30" s="16">
        <v>12616453.069999998</v>
      </c>
      <c r="I30" s="16">
        <v>87483.38</v>
      </c>
      <c r="J30" s="16">
        <v>41738.720000000001</v>
      </c>
      <c r="K30" s="16">
        <v>313500.36999999994</v>
      </c>
      <c r="L30" s="16">
        <v>288828.24</v>
      </c>
      <c r="M30" s="16">
        <v>925030.46999999986</v>
      </c>
      <c r="N30" s="16">
        <v>29303342.259999998</v>
      </c>
      <c r="O30" s="16">
        <v>482061.79</v>
      </c>
    </row>
    <row r="31" spans="1:15" ht="16.899999999999999" customHeight="1" x14ac:dyDescent="0.25">
      <c r="A31" s="136"/>
      <c r="B31" s="137" t="s">
        <v>71</v>
      </c>
      <c r="C31" s="133">
        <f>SUM(C27:C30)</f>
        <v>7186727583.3000031</v>
      </c>
      <c r="D31" s="133">
        <f>SUM(D27:D30)</f>
        <v>6273544910.4100027</v>
      </c>
      <c r="E31" s="133">
        <f>SUM(E27:E30)</f>
        <v>913182672.88999975</v>
      </c>
      <c r="F31" s="133">
        <f>SUM(F27:F30)</f>
        <v>2179632746.9099998</v>
      </c>
      <c r="G31" s="133">
        <f>SUM(G27:G30)</f>
        <v>409462935.9799999</v>
      </c>
      <c r="H31" s="133">
        <f>SUM(H27:H30)</f>
        <v>357353909.01999998</v>
      </c>
      <c r="I31" s="133">
        <f>SUM(I27:I30)</f>
        <v>29606620.859999999</v>
      </c>
      <c r="J31" s="133">
        <f>SUM(J27:J30)</f>
        <v>3097684.7199999997</v>
      </c>
      <c r="K31" s="133">
        <f>SUM(K27:K30)</f>
        <v>12308335.959999995</v>
      </c>
      <c r="L31" s="133">
        <f>SUM(L27:L30)</f>
        <v>7096385.4199999999</v>
      </c>
      <c r="M31" s="138">
        <f>SUM(M27:M30)</f>
        <v>96817786.879999995</v>
      </c>
      <c r="N31" s="133">
        <f>SUM(N27:N30)</f>
        <v>274660041.97000003</v>
      </c>
      <c r="O31" s="133">
        <f>SUM(O27,O30)</f>
        <v>2293096.65</v>
      </c>
    </row>
  </sheetData>
  <mergeCells count="17">
    <mergeCell ref="M2:M4"/>
    <mergeCell ref="N2:N4"/>
    <mergeCell ref="O2:O4"/>
    <mergeCell ref="D3:D4"/>
    <mergeCell ref="E3:E4"/>
    <mergeCell ref="G3:G4"/>
    <mergeCell ref="H3:L3"/>
    <mergeCell ref="B6:O6"/>
    <mergeCell ref="B8:O8"/>
    <mergeCell ref="B26:O26"/>
    <mergeCell ref="A1:O1"/>
    <mergeCell ref="A2:A4"/>
    <mergeCell ref="B2:B4"/>
    <mergeCell ref="C2:C4"/>
    <mergeCell ref="D2:E2"/>
    <mergeCell ref="F2:F4"/>
    <mergeCell ref="G2:L2"/>
  </mergeCells>
  <pageMargins left="0" right="0" top="0" bottom="0" header="0" footer="0"/>
  <pageSetup paperSize="9"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44ACAFA4A439468540A8F58C3226AD" ma:contentTypeVersion="" ma:contentTypeDescription="Utwórz nowy dokument." ma:contentTypeScope="" ma:versionID="f3703d95cdc9fe3b5064bbd3a9d743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A2B255-E65C-4F12-B3C1-87B282CED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E420D77-DDDC-473C-BE0F-9CF4507B73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15DBEC-C676-4336-A709-93B22A8999CC}">
  <ds:schemaRefs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pomorskie_dochody 2021</vt:lpstr>
      <vt:lpstr>pomorskie_wydatki 2021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Pełszyk Agnieszka</dc:creator>
  <cp:lastModifiedBy>Koszałka Joanna</cp:lastModifiedBy>
  <cp:lastPrinted>2022-06-20T08:49:55Z</cp:lastPrinted>
  <dcterms:created xsi:type="dcterms:W3CDTF">2022-05-29T18:15:10Z</dcterms:created>
  <dcterms:modified xsi:type="dcterms:W3CDTF">2022-06-20T09:27:13Z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0x010100F444ACAFA4A439468540A8F58C3226AD</vt:lpwstr>
  </property>
  <property fmtid="{D5CDD505-2E9C-101B-9397-08002B2CF9AE}" pid="3" name="MFCATEGORY">
    <vt:lpwstr>InformacjePubliczneInformacjeSektoraPublicznego</vt:lpwstr>
  </property>
  <property fmtid="{D5CDD505-2E9C-101B-9397-08002B2CF9AE}" pid="4" name="MFClassifiedBy">
    <vt:lpwstr>MF\AAKR;Pełszyk Agnieszka</vt:lpwstr>
  </property>
  <property fmtid="{D5CDD505-2E9C-101B-9397-08002B2CF9AE}" pid="5" name="MFClassificationDate">
    <vt:lpwstr>2022-05-29T20:15:39.0726365+02:00</vt:lpwstr>
  </property>
  <property fmtid="{D5CDD505-2E9C-101B-9397-08002B2CF9AE}" pid="6" name="MFClassifiedBySID">
    <vt:lpwstr>MF\S-1-5-21-1525952054-1005573771-2909822258-9162</vt:lpwstr>
  </property>
  <property fmtid="{D5CDD505-2E9C-101B-9397-08002B2CF9AE}" pid="7" name="MFGRNItemId">
    <vt:lpwstr>GRN-9f32883d-c504-4417-80c6-8bd8904a68fe</vt:lpwstr>
  </property>
  <property fmtid="{D5CDD505-2E9C-101B-9397-08002B2CF9AE}" pid="8" name="MFHash">
    <vt:lpwstr>CW07pJyFzFIN6o1ZfMJsyOK3a+ESYkStbpQnM+VOQj0=</vt:lpwstr>
  </property>
  <property fmtid="{D5CDD505-2E9C-101B-9397-08002B2CF9AE}" pid="9" name="DLPManualFileClassification">
    <vt:lpwstr>{2755b7d9-e53d-4779-a40c-03797dcf43b3}</vt:lpwstr>
  </property>
  <property fmtid="{D5CDD505-2E9C-101B-9397-08002B2CF9AE}" pid="10" name="MFRefresh">
    <vt:lpwstr>False</vt:lpwstr>
  </property>
</Properties>
</file>